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5580" windowWidth="18525" windowHeight="5805" activeTab="1"/>
  </bookViews>
  <sheets>
    <sheet name="Cover" sheetId="7" r:id="rId1"/>
    <sheet name="Budget Tool" sheetId="1" r:id="rId2"/>
    <sheet name="Budget Narrative" sheetId="3" r:id="rId3"/>
    <sheet name="1st Instalment Report" sheetId="8" r:id="rId4"/>
    <sheet name="Fixed date report" sheetId="11" r:id="rId5"/>
    <sheet name="2nd Instalment Report" sheetId="4" r:id="rId6"/>
    <sheet name="3rd Instalment Report" sheetId="13" r:id="rId7"/>
    <sheet name="Final Report" sheetId="9" r:id="rId8"/>
    <sheet name="Budget Tool for Amendments" sheetId="10" r:id="rId9"/>
    <sheet name="Dropdown" sheetId="6" state="hidden" r:id="rId10"/>
  </sheets>
  <definedNames>
    <definedName name="_xlnm.Print_Area" localSheetId="3">'1st Instalment Report'!$A$1:$N$60</definedName>
    <definedName name="_xlnm.Print_Area" localSheetId="5">'2nd Instalment Report'!#REF!</definedName>
    <definedName name="_xlnm.Print_Area" localSheetId="6">'3rd Instalment Report'!#REF!</definedName>
    <definedName name="_xlnm.Print_Area" localSheetId="2">'Budget Narrative'!$B$1:$C$52</definedName>
    <definedName name="_xlnm.Print_Area" localSheetId="1">'Budget Tool'!$B$2:$H$58</definedName>
    <definedName name="_xlnm.Print_Area" localSheetId="8">'Budget Tool for Amendments'!$B$1:$R$58</definedName>
    <definedName name="_xlnm.Print_Area" localSheetId="0">Cover!$A$1:$R$64</definedName>
    <definedName name="_xlnm.Print_Area" localSheetId="7">'Final Report'!#REF!</definedName>
    <definedName name="_xlnm.Print_Area" localSheetId="4">'Fixed date report'!$A$1:$N$60</definedName>
  </definedNames>
  <calcPr calcId="145621"/>
</workbook>
</file>

<file path=xl/calcChain.xml><?xml version="1.0" encoding="utf-8"?>
<calcChain xmlns="http://schemas.openxmlformats.org/spreadsheetml/2006/main">
  <c r="O36" i="7" l="1"/>
  <c r="Q36" i="7"/>
  <c r="Q30" i="7"/>
  <c r="Q32" i="7" s="1"/>
  <c r="Q28" i="7"/>
  <c r="Q26" i="7"/>
  <c r="Q24" i="7"/>
  <c r="Q22" i="7"/>
  <c r="Q20" i="7"/>
  <c r="Q18" i="7"/>
  <c r="Q16" i="7"/>
  <c r="M36" i="7"/>
  <c r="M28" i="7"/>
  <c r="M26" i="7"/>
  <c r="M24" i="7"/>
  <c r="M22" i="7"/>
  <c r="M20" i="7"/>
  <c r="M18" i="7"/>
  <c r="M16" i="7"/>
  <c r="G56" i="13"/>
  <c r="E55" i="13"/>
  <c r="D55" i="13"/>
  <c r="C55" i="13"/>
  <c r="B55" i="13"/>
  <c r="F55" i="13" s="1"/>
  <c r="A55" i="13"/>
  <c r="E54" i="13"/>
  <c r="D54" i="13"/>
  <c r="C54" i="13"/>
  <c r="B54" i="13"/>
  <c r="F54" i="13" s="1"/>
  <c r="A54" i="13"/>
  <c r="E53" i="13"/>
  <c r="D53" i="13"/>
  <c r="C53" i="13"/>
  <c r="B53" i="13"/>
  <c r="F53" i="13" s="1"/>
  <c r="A53" i="13"/>
  <c r="E52" i="13"/>
  <c r="D52" i="13"/>
  <c r="C52" i="13"/>
  <c r="B52" i="13"/>
  <c r="F52" i="13" s="1"/>
  <c r="A52" i="13"/>
  <c r="G50" i="13"/>
  <c r="E49" i="13"/>
  <c r="D49" i="13"/>
  <c r="C49" i="13"/>
  <c r="B49" i="13"/>
  <c r="F49" i="13" s="1"/>
  <c r="A49" i="13"/>
  <c r="E48" i="13"/>
  <c r="D48" i="13"/>
  <c r="C48" i="13"/>
  <c r="B48" i="13"/>
  <c r="F48" i="13" s="1"/>
  <c r="A48" i="13"/>
  <c r="E47" i="13"/>
  <c r="D47" i="13"/>
  <c r="C47" i="13"/>
  <c r="B47" i="13"/>
  <c r="F47" i="13" s="1"/>
  <c r="A47" i="13"/>
  <c r="E46" i="13"/>
  <c r="D46" i="13"/>
  <c r="C46" i="13"/>
  <c r="B46" i="13"/>
  <c r="F46" i="13" s="1"/>
  <c r="A46" i="13"/>
  <c r="G44" i="13"/>
  <c r="E43" i="13"/>
  <c r="D43" i="13"/>
  <c r="C43" i="13"/>
  <c r="B43" i="13"/>
  <c r="F43" i="13" s="1"/>
  <c r="A43" i="13"/>
  <c r="E42" i="13"/>
  <c r="D42" i="13"/>
  <c r="C42" i="13"/>
  <c r="B42" i="13"/>
  <c r="F42" i="13" s="1"/>
  <c r="A42" i="13"/>
  <c r="E41" i="13"/>
  <c r="D41" i="13"/>
  <c r="C41" i="13"/>
  <c r="B41" i="13"/>
  <c r="F41" i="13" s="1"/>
  <c r="A41" i="13"/>
  <c r="E40" i="13"/>
  <c r="D40" i="13"/>
  <c r="C40" i="13"/>
  <c r="B40" i="13"/>
  <c r="F40" i="13" s="1"/>
  <c r="A40" i="13"/>
  <c r="G38" i="13"/>
  <c r="E37" i="13"/>
  <c r="D37" i="13"/>
  <c r="C37" i="13"/>
  <c r="B37" i="13"/>
  <c r="F37" i="13" s="1"/>
  <c r="A37" i="13"/>
  <c r="E36" i="13"/>
  <c r="D36" i="13"/>
  <c r="C36" i="13"/>
  <c r="B36" i="13"/>
  <c r="F36" i="13" s="1"/>
  <c r="A36" i="13"/>
  <c r="E35" i="13"/>
  <c r="D35" i="13"/>
  <c r="C35" i="13"/>
  <c r="B35" i="13"/>
  <c r="F35" i="13" s="1"/>
  <c r="A35" i="13"/>
  <c r="E34" i="13"/>
  <c r="D34" i="13"/>
  <c r="C34" i="13"/>
  <c r="B34" i="13"/>
  <c r="F34" i="13" s="1"/>
  <c r="A34" i="13"/>
  <c r="G32" i="13"/>
  <c r="E31" i="13"/>
  <c r="D31" i="13"/>
  <c r="C31" i="13"/>
  <c r="B31" i="13"/>
  <c r="F31" i="13" s="1"/>
  <c r="A31" i="13"/>
  <c r="E30" i="13"/>
  <c r="D30" i="13"/>
  <c r="C30" i="13"/>
  <c r="B30" i="13"/>
  <c r="F30" i="13" s="1"/>
  <c r="A30" i="13"/>
  <c r="E29" i="13"/>
  <c r="D29" i="13"/>
  <c r="C29" i="13"/>
  <c r="B29" i="13"/>
  <c r="F29" i="13" s="1"/>
  <c r="A29" i="13"/>
  <c r="E28" i="13"/>
  <c r="D28" i="13"/>
  <c r="C28" i="13"/>
  <c r="B28" i="13"/>
  <c r="F28" i="13" s="1"/>
  <c r="A28" i="13"/>
  <c r="G26" i="13"/>
  <c r="E25" i="13"/>
  <c r="D25" i="13"/>
  <c r="C25" i="13"/>
  <c r="B25" i="13"/>
  <c r="F25" i="13" s="1"/>
  <c r="A25" i="13"/>
  <c r="E24" i="13"/>
  <c r="D24" i="13"/>
  <c r="C24" i="13"/>
  <c r="B24" i="13"/>
  <c r="F24" i="13" s="1"/>
  <c r="A24" i="13"/>
  <c r="E23" i="13"/>
  <c r="D23" i="13"/>
  <c r="C23" i="13"/>
  <c r="B23" i="13"/>
  <c r="F23" i="13" s="1"/>
  <c r="A23" i="13"/>
  <c r="E22" i="13"/>
  <c r="D22" i="13"/>
  <c r="C22" i="13"/>
  <c r="B22" i="13"/>
  <c r="F22" i="13" s="1"/>
  <c r="A22" i="13"/>
  <c r="G20" i="13"/>
  <c r="E19" i="13"/>
  <c r="D19" i="13"/>
  <c r="C19" i="13"/>
  <c r="B19" i="13"/>
  <c r="F19" i="13" s="1"/>
  <c r="A19" i="13"/>
  <c r="E18" i="13"/>
  <c r="D18" i="13"/>
  <c r="C18" i="13"/>
  <c r="B18" i="13"/>
  <c r="F18" i="13" s="1"/>
  <c r="A18" i="13"/>
  <c r="E17" i="13"/>
  <c r="D17" i="13"/>
  <c r="C17" i="13"/>
  <c r="B17" i="13"/>
  <c r="F17" i="13" s="1"/>
  <c r="A17" i="13"/>
  <c r="E16" i="13"/>
  <c r="D16" i="13"/>
  <c r="C16" i="13"/>
  <c r="B16" i="13"/>
  <c r="F16" i="13" s="1"/>
  <c r="A16" i="13"/>
  <c r="N16" i="7"/>
  <c r="K3" i="7"/>
  <c r="O28" i="7"/>
  <c r="P28" i="7" s="1"/>
  <c r="O26" i="7"/>
  <c r="P26" i="7" s="1"/>
  <c r="O24" i="7"/>
  <c r="P24" i="7" s="1"/>
  <c r="O22" i="7"/>
  <c r="P22" i="7" s="1"/>
  <c r="O20" i="7"/>
  <c r="P20" i="7" s="1"/>
  <c r="O18" i="7"/>
  <c r="P18" i="7" s="1"/>
  <c r="O16" i="7"/>
  <c r="P16" i="7" s="1"/>
  <c r="G57" i="13" l="1"/>
  <c r="G59" i="13" s="1"/>
  <c r="F20" i="13"/>
  <c r="I20" i="13" s="1"/>
  <c r="H16" i="13"/>
  <c r="I16" i="13"/>
  <c r="I25" i="13"/>
  <c r="H25" i="13"/>
  <c r="I30" i="13"/>
  <c r="H30" i="13"/>
  <c r="I35" i="13"/>
  <c r="H35" i="13"/>
  <c r="F44" i="13"/>
  <c r="I44" i="13" s="1"/>
  <c r="I40" i="13"/>
  <c r="H40" i="13"/>
  <c r="I49" i="13"/>
  <c r="H49" i="13"/>
  <c r="I54" i="13"/>
  <c r="H54" i="13"/>
  <c r="I17" i="13"/>
  <c r="H17" i="13"/>
  <c r="F26" i="13"/>
  <c r="I26" i="13" s="1"/>
  <c r="I22" i="13"/>
  <c r="H22" i="13"/>
  <c r="H26" i="13" s="1"/>
  <c r="I31" i="13"/>
  <c r="H31" i="13"/>
  <c r="I36" i="13"/>
  <c r="H36" i="13"/>
  <c r="I41" i="13"/>
  <c r="H41" i="13"/>
  <c r="I18" i="13"/>
  <c r="H18" i="13"/>
  <c r="I23" i="13"/>
  <c r="H23" i="13"/>
  <c r="F32" i="13"/>
  <c r="I32" i="13" s="1"/>
  <c r="I28" i="13"/>
  <c r="H28" i="13"/>
  <c r="H32" i="13" s="1"/>
  <c r="I37" i="13"/>
  <c r="H37" i="13"/>
  <c r="I42" i="13"/>
  <c r="H42" i="13"/>
  <c r="I47" i="13"/>
  <c r="H47" i="13"/>
  <c r="F56" i="13"/>
  <c r="I56" i="13" s="1"/>
  <c r="I52" i="13"/>
  <c r="H52" i="13"/>
  <c r="I19" i="13"/>
  <c r="H19" i="13"/>
  <c r="I24" i="13"/>
  <c r="H24" i="13"/>
  <c r="I29" i="13"/>
  <c r="H29" i="13"/>
  <c r="F38" i="13"/>
  <c r="I38" i="13" s="1"/>
  <c r="I34" i="13"/>
  <c r="H34" i="13"/>
  <c r="H38" i="13" s="1"/>
  <c r="I43" i="13"/>
  <c r="H43" i="13"/>
  <c r="I48" i="13"/>
  <c r="H48" i="13"/>
  <c r="I53" i="13"/>
  <c r="H53" i="13"/>
  <c r="F50" i="13"/>
  <c r="I50" i="13" s="1"/>
  <c r="I46" i="13"/>
  <c r="H46" i="13"/>
  <c r="I55" i="13"/>
  <c r="H55" i="13"/>
  <c r="G60" i="13"/>
  <c r="O30" i="7"/>
  <c r="O32" i="7" s="1"/>
  <c r="O34" i="7" s="1"/>
  <c r="I28" i="7"/>
  <c r="I26" i="7"/>
  <c r="I24" i="7"/>
  <c r="I22" i="7"/>
  <c r="I30" i="7" s="1"/>
  <c r="I32" i="7" s="1"/>
  <c r="I34" i="7" s="1"/>
  <c r="I20" i="7"/>
  <c r="I18" i="7"/>
  <c r="I16" i="7"/>
  <c r="G56" i="11"/>
  <c r="E55" i="11"/>
  <c r="D55" i="11"/>
  <c r="C55" i="11"/>
  <c r="B55" i="11"/>
  <c r="F55" i="11"/>
  <c r="A55" i="11"/>
  <c r="E54" i="11"/>
  <c r="D54" i="11"/>
  <c r="C54" i="11"/>
  <c r="B54" i="11"/>
  <c r="F54" i="11"/>
  <c r="A54" i="11"/>
  <c r="E53" i="11"/>
  <c r="D53" i="11"/>
  <c r="C53" i="11"/>
  <c r="B53" i="11"/>
  <c r="F53" i="11"/>
  <c r="A53" i="11"/>
  <c r="E52" i="11"/>
  <c r="D52" i="11"/>
  <c r="C52" i="11"/>
  <c r="B52" i="11"/>
  <c r="F52" i="11"/>
  <c r="A52" i="11"/>
  <c r="G50" i="11"/>
  <c r="E49" i="11"/>
  <c r="D49" i="11"/>
  <c r="C49" i="11"/>
  <c r="B49" i="11"/>
  <c r="F49" i="11"/>
  <c r="A49" i="11"/>
  <c r="E48" i="11"/>
  <c r="D48" i="11"/>
  <c r="C48" i="11"/>
  <c r="B48" i="11"/>
  <c r="F48" i="11"/>
  <c r="A48" i="11"/>
  <c r="E47" i="11"/>
  <c r="D47" i="11"/>
  <c r="C47" i="11"/>
  <c r="B47" i="11"/>
  <c r="F47" i="11"/>
  <c r="A47" i="11"/>
  <c r="E46" i="11"/>
  <c r="D46" i="11"/>
  <c r="C46" i="11"/>
  <c r="B46" i="11"/>
  <c r="F46" i="11"/>
  <c r="A46" i="11"/>
  <c r="G44" i="11"/>
  <c r="E43" i="11"/>
  <c r="D43" i="11"/>
  <c r="C43" i="11"/>
  <c r="B43" i="11"/>
  <c r="F43" i="11"/>
  <c r="A43" i="11"/>
  <c r="E42" i="11"/>
  <c r="D42" i="11"/>
  <c r="C42" i="11"/>
  <c r="B42" i="11"/>
  <c r="F42" i="11"/>
  <c r="A42" i="11"/>
  <c r="E41" i="11"/>
  <c r="D41" i="11"/>
  <c r="C41" i="11"/>
  <c r="B41" i="11"/>
  <c r="F41" i="11"/>
  <c r="A41" i="11"/>
  <c r="E40" i="11"/>
  <c r="D40" i="11"/>
  <c r="C40" i="11"/>
  <c r="B40" i="11"/>
  <c r="F40" i="11"/>
  <c r="A40" i="11"/>
  <c r="G38" i="11"/>
  <c r="E37" i="11"/>
  <c r="D37" i="11"/>
  <c r="C37" i="11"/>
  <c r="B37" i="11"/>
  <c r="F37" i="11"/>
  <c r="A37" i="11"/>
  <c r="E36" i="11"/>
  <c r="D36" i="11"/>
  <c r="C36" i="11"/>
  <c r="B36" i="11"/>
  <c r="F36" i="11"/>
  <c r="A36" i="11"/>
  <c r="E35" i="11"/>
  <c r="D35" i="11"/>
  <c r="C35" i="11"/>
  <c r="B35" i="11"/>
  <c r="F35" i="11"/>
  <c r="A35" i="11"/>
  <c r="E34" i="11"/>
  <c r="D34" i="11"/>
  <c r="C34" i="11"/>
  <c r="B34" i="11"/>
  <c r="F34" i="11"/>
  <c r="A34" i="11"/>
  <c r="G32" i="11"/>
  <c r="E31" i="11"/>
  <c r="D31" i="11"/>
  <c r="C31" i="11"/>
  <c r="B31" i="11"/>
  <c r="F31" i="11"/>
  <c r="A31" i="11"/>
  <c r="E30" i="11"/>
  <c r="D30" i="11"/>
  <c r="C30" i="11"/>
  <c r="B30" i="11"/>
  <c r="F30" i="11"/>
  <c r="A30" i="11"/>
  <c r="E29" i="11"/>
  <c r="D29" i="11"/>
  <c r="C29" i="11"/>
  <c r="B29" i="11"/>
  <c r="F29" i="11"/>
  <c r="A29" i="11"/>
  <c r="E28" i="11"/>
  <c r="D28" i="11"/>
  <c r="C28" i="11"/>
  <c r="B28" i="11"/>
  <c r="F28" i="11"/>
  <c r="A28" i="11"/>
  <c r="G26" i="11"/>
  <c r="E25" i="11"/>
  <c r="D25" i="11"/>
  <c r="C25" i="11"/>
  <c r="B25" i="11"/>
  <c r="F25" i="11"/>
  <c r="A25" i="11"/>
  <c r="E24" i="11"/>
  <c r="D24" i="11"/>
  <c r="C24" i="11"/>
  <c r="B24" i="11"/>
  <c r="F24" i="11"/>
  <c r="A24" i="11"/>
  <c r="E23" i="11"/>
  <c r="D23" i="11"/>
  <c r="C23" i="11"/>
  <c r="B23" i="11"/>
  <c r="F23" i="11"/>
  <c r="A23" i="11"/>
  <c r="E22" i="11"/>
  <c r="F22" i="11"/>
  <c r="D22" i="11"/>
  <c r="C22" i="11"/>
  <c r="B22" i="11"/>
  <c r="A22" i="11"/>
  <c r="G20" i="11"/>
  <c r="E19" i="11"/>
  <c r="D19" i="11"/>
  <c r="C19" i="11"/>
  <c r="B19" i="11"/>
  <c r="F19" i="11"/>
  <c r="A19" i="11"/>
  <c r="E18" i="11"/>
  <c r="D18" i="11"/>
  <c r="C18" i="11"/>
  <c r="B18" i="11"/>
  <c r="F18" i="11"/>
  <c r="A18" i="11"/>
  <c r="E17" i="11"/>
  <c r="D17" i="11"/>
  <c r="C17" i="11"/>
  <c r="B17" i="11"/>
  <c r="F17" i="11"/>
  <c r="A17" i="11"/>
  <c r="E16" i="11"/>
  <c r="D16" i="11"/>
  <c r="C16" i="11"/>
  <c r="B16" i="11"/>
  <c r="F16" i="11"/>
  <c r="A16" i="11"/>
  <c r="G57" i="11"/>
  <c r="G59" i="11"/>
  <c r="I17" i="11"/>
  <c r="H17" i="11"/>
  <c r="I32" i="11"/>
  <c r="I36" i="11"/>
  <c r="H36" i="11"/>
  <c r="I41" i="11"/>
  <c r="H41" i="11"/>
  <c r="I46" i="11"/>
  <c r="H46" i="11"/>
  <c r="F50" i="11"/>
  <c r="I50" i="11"/>
  <c r="I56" i="11"/>
  <c r="I18" i="11"/>
  <c r="H18" i="11"/>
  <c r="I23" i="11"/>
  <c r="H23" i="11"/>
  <c r="I28" i="11"/>
  <c r="F32" i="11"/>
  <c r="H28" i="11"/>
  <c r="I37" i="11"/>
  <c r="H37" i="11"/>
  <c r="I42" i="11"/>
  <c r="H42" i="11"/>
  <c r="I47" i="11"/>
  <c r="H47" i="11"/>
  <c r="I52" i="11"/>
  <c r="H52" i="11"/>
  <c r="F56" i="11"/>
  <c r="I19" i="11"/>
  <c r="H19" i="11"/>
  <c r="I24" i="11"/>
  <c r="H24" i="11"/>
  <c r="I29" i="11"/>
  <c r="H29" i="11"/>
  <c r="I34" i="11"/>
  <c r="H34" i="11"/>
  <c r="F38" i="11"/>
  <c r="I38" i="11"/>
  <c r="I43" i="11"/>
  <c r="H43" i="11"/>
  <c r="I48" i="11"/>
  <c r="H48" i="11"/>
  <c r="I53" i="11"/>
  <c r="H53" i="11"/>
  <c r="I16" i="11"/>
  <c r="F20" i="11"/>
  <c r="I20" i="11"/>
  <c r="H16" i="11"/>
  <c r="I22" i="11"/>
  <c r="F26" i="11"/>
  <c r="H22" i="11"/>
  <c r="I25" i="11"/>
  <c r="H25" i="11"/>
  <c r="I26" i="11"/>
  <c r="I30" i="11"/>
  <c r="H30" i="11"/>
  <c r="I35" i="11"/>
  <c r="H35" i="11"/>
  <c r="I40" i="11"/>
  <c r="H40" i="11"/>
  <c r="F44" i="11"/>
  <c r="I44" i="11"/>
  <c r="I49" i="11"/>
  <c r="H49" i="11"/>
  <c r="I54" i="11"/>
  <c r="H54" i="11"/>
  <c r="I31" i="11"/>
  <c r="H31" i="11"/>
  <c r="I55" i="11"/>
  <c r="H55" i="11"/>
  <c r="B12" i="3"/>
  <c r="G60" i="11"/>
  <c r="H56" i="11"/>
  <c r="F57" i="11"/>
  <c r="H38" i="11"/>
  <c r="H26" i="11"/>
  <c r="H20" i="11"/>
  <c r="H32" i="11"/>
  <c r="H44" i="11"/>
  <c r="H50" i="11"/>
  <c r="I54" i="10"/>
  <c r="O53" i="10"/>
  <c r="G53" i="10"/>
  <c r="O52" i="10"/>
  <c r="G52" i="10"/>
  <c r="O51" i="10"/>
  <c r="G51" i="10"/>
  <c r="Q50" i="10"/>
  <c r="O50" i="10"/>
  <c r="G50" i="10"/>
  <c r="I48" i="10"/>
  <c r="O47" i="10"/>
  <c r="Q47" i="10"/>
  <c r="G47" i="10"/>
  <c r="O46" i="10"/>
  <c r="G46" i="10"/>
  <c r="Q46" i="10"/>
  <c r="O45" i="10"/>
  <c r="Q45" i="10"/>
  <c r="G45" i="10"/>
  <c r="O44" i="10"/>
  <c r="G44" i="10"/>
  <c r="G48" i="10"/>
  <c r="I42" i="10"/>
  <c r="O41" i="10"/>
  <c r="G41" i="10"/>
  <c r="O40" i="10"/>
  <c r="G40" i="10"/>
  <c r="O39" i="10"/>
  <c r="G39" i="10"/>
  <c r="O38" i="10"/>
  <c r="Q38" i="10"/>
  <c r="G38" i="10"/>
  <c r="I36" i="10"/>
  <c r="O35" i="10"/>
  <c r="G35" i="10"/>
  <c r="O34" i="10"/>
  <c r="G34" i="10"/>
  <c r="Q34" i="10"/>
  <c r="O33" i="10"/>
  <c r="G33" i="10"/>
  <c r="O32" i="10"/>
  <c r="G32" i="10"/>
  <c r="I30" i="10"/>
  <c r="O29" i="10"/>
  <c r="G29" i="10"/>
  <c r="O28" i="10"/>
  <c r="G28" i="10"/>
  <c r="O27" i="10"/>
  <c r="G27" i="10"/>
  <c r="O26" i="10"/>
  <c r="Q26" i="10"/>
  <c r="G26" i="10"/>
  <c r="I24" i="10"/>
  <c r="O23" i="10"/>
  <c r="G23" i="10"/>
  <c r="O22" i="10"/>
  <c r="G22" i="10"/>
  <c r="O21" i="10"/>
  <c r="G21" i="10"/>
  <c r="O20" i="10"/>
  <c r="O24" i="10"/>
  <c r="G20" i="10"/>
  <c r="I18" i="10"/>
  <c r="O17" i="10"/>
  <c r="G17" i="10"/>
  <c r="O16" i="10"/>
  <c r="G16" i="10"/>
  <c r="Q16" i="10"/>
  <c r="O15" i="10"/>
  <c r="G15" i="10"/>
  <c r="O14" i="10"/>
  <c r="G14" i="10"/>
  <c r="H57" i="11"/>
  <c r="H59" i="11"/>
  <c r="H60" i="11"/>
  <c r="F60" i="11"/>
  <c r="F59" i="11"/>
  <c r="I57" i="11"/>
  <c r="Q17" i="10"/>
  <c r="Q35" i="10"/>
  <c r="G18" i="10"/>
  <c r="G55" i="10"/>
  <c r="G57" i="10"/>
  <c r="G58" i="10"/>
  <c r="Q23" i="10"/>
  <c r="G36" i="10"/>
  <c r="Q44" i="10"/>
  <c r="Q15" i="10"/>
  <c r="Q33" i="10"/>
  <c r="Q21" i="10"/>
  <c r="O18" i="10"/>
  <c r="Q22" i="10"/>
  <c r="Q32" i="10"/>
  <c r="I55" i="10"/>
  <c r="I57" i="10"/>
  <c r="I58" i="10"/>
  <c r="Q20" i="10"/>
  <c r="Q14" i="10"/>
  <c r="G30" i="10"/>
  <c r="Q27" i="10"/>
  <c r="Q29" i="10"/>
  <c r="G42" i="10"/>
  <c r="Q39" i="10"/>
  <c r="Q41" i="10"/>
  <c r="G54" i="10"/>
  <c r="Q51" i="10"/>
  <c r="Q53" i="10"/>
  <c r="G24" i="10"/>
  <c r="Q24" i="10"/>
  <c r="Q28" i="10"/>
  <c r="Q40" i="10"/>
  <c r="Q52" i="10"/>
  <c r="Q18" i="10"/>
  <c r="O30" i="10"/>
  <c r="Q30" i="10"/>
  <c r="O36" i="10"/>
  <c r="Q36" i="10"/>
  <c r="O42" i="10"/>
  <c r="O48" i="10"/>
  <c r="Q48" i="10"/>
  <c r="O54" i="10"/>
  <c r="Q54" i="10"/>
  <c r="Q42" i="10"/>
  <c r="O55" i="10"/>
  <c r="Q55" i="10"/>
  <c r="O57" i="10"/>
  <c r="Q57" i="10"/>
  <c r="O58" i="10"/>
  <c r="Q58" i="10"/>
  <c r="E26" i="7"/>
  <c r="L26" i="7" s="1"/>
  <c r="E22" i="7"/>
  <c r="E20" i="7"/>
  <c r="E16" i="7"/>
  <c r="B48" i="3"/>
  <c r="B49" i="3"/>
  <c r="B50" i="3"/>
  <c r="B51" i="3"/>
  <c r="B42" i="3"/>
  <c r="B43" i="3"/>
  <c r="B44" i="3"/>
  <c r="B45" i="3"/>
  <c r="B36" i="3"/>
  <c r="B37" i="3"/>
  <c r="B38" i="3"/>
  <c r="B39" i="3"/>
  <c r="B30" i="3"/>
  <c r="B31" i="3"/>
  <c r="B32" i="3"/>
  <c r="B33" i="3"/>
  <c r="B24" i="3"/>
  <c r="B25" i="3"/>
  <c r="B26" i="3"/>
  <c r="B27" i="3"/>
  <c r="B18" i="3"/>
  <c r="B19" i="3"/>
  <c r="B20" i="3"/>
  <c r="B21" i="3"/>
  <c r="A52" i="9"/>
  <c r="B52" i="9"/>
  <c r="C52" i="9"/>
  <c r="D52" i="9"/>
  <c r="E52" i="9"/>
  <c r="A53" i="9"/>
  <c r="B53" i="9"/>
  <c r="C53" i="9"/>
  <c r="D53" i="9"/>
  <c r="E53" i="9"/>
  <c r="A54" i="9"/>
  <c r="B54" i="9"/>
  <c r="C54" i="9"/>
  <c r="D54" i="9"/>
  <c r="E54" i="9"/>
  <c r="A55" i="9"/>
  <c r="B55" i="9"/>
  <c r="C55" i="9"/>
  <c r="D55" i="9"/>
  <c r="E55" i="9"/>
  <c r="A52" i="4"/>
  <c r="B52" i="4"/>
  <c r="C52" i="4"/>
  <c r="D52" i="4"/>
  <c r="E52" i="4"/>
  <c r="A53" i="4"/>
  <c r="B53" i="4"/>
  <c r="C53" i="4"/>
  <c r="D53" i="4"/>
  <c r="E53" i="4"/>
  <c r="A54" i="4"/>
  <c r="B54" i="4"/>
  <c r="F54" i="4"/>
  <c r="I54" i="4"/>
  <c r="C54" i="4"/>
  <c r="D54" i="4"/>
  <c r="E54" i="4"/>
  <c r="A55" i="4"/>
  <c r="B55" i="4"/>
  <c r="C55" i="4"/>
  <c r="D55" i="4"/>
  <c r="E55" i="4"/>
  <c r="A52" i="8"/>
  <c r="B52" i="8"/>
  <c r="C52" i="8"/>
  <c r="D52" i="8"/>
  <c r="E52" i="8"/>
  <c r="A53" i="8"/>
  <c r="B53" i="8"/>
  <c r="C53" i="8"/>
  <c r="D53" i="8"/>
  <c r="E53" i="8"/>
  <c r="A54" i="8"/>
  <c r="B54" i="8"/>
  <c r="C54" i="8"/>
  <c r="D54" i="8"/>
  <c r="E54" i="8"/>
  <c r="A55" i="8"/>
  <c r="B55" i="8"/>
  <c r="C55" i="8"/>
  <c r="D55" i="8"/>
  <c r="E55" i="8"/>
  <c r="A46" i="9"/>
  <c r="B46" i="9"/>
  <c r="C46" i="9"/>
  <c r="D46" i="9"/>
  <c r="E46" i="9"/>
  <c r="A47" i="9"/>
  <c r="B47" i="9"/>
  <c r="C47" i="9"/>
  <c r="D47" i="9"/>
  <c r="E47" i="9"/>
  <c r="A48" i="9"/>
  <c r="B48" i="9"/>
  <c r="C48" i="9"/>
  <c r="D48" i="9"/>
  <c r="E48" i="9"/>
  <c r="A49" i="9"/>
  <c r="B49" i="9"/>
  <c r="C49" i="9"/>
  <c r="D49" i="9"/>
  <c r="E49" i="9"/>
  <c r="A46" i="4"/>
  <c r="B46" i="4"/>
  <c r="C46" i="4"/>
  <c r="D46" i="4"/>
  <c r="E46" i="4"/>
  <c r="A47" i="4"/>
  <c r="B47" i="4"/>
  <c r="C47" i="4"/>
  <c r="D47" i="4"/>
  <c r="E47" i="4"/>
  <c r="A48" i="4"/>
  <c r="B48" i="4"/>
  <c r="C48" i="4"/>
  <c r="D48" i="4"/>
  <c r="E48" i="4"/>
  <c r="A49" i="4"/>
  <c r="B49" i="4"/>
  <c r="C49" i="4"/>
  <c r="D49" i="4"/>
  <c r="E49" i="4"/>
  <c r="A46" i="8"/>
  <c r="B46" i="8"/>
  <c r="C46" i="8"/>
  <c r="D46" i="8"/>
  <c r="E46" i="8"/>
  <c r="A47" i="8"/>
  <c r="B47" i="8"/>
  <c r="C47" i="8"/>
  <c r="D47" i="8"/>
  <c r="E47" i="8"/>
  <c r="A48" i="8"/>
  <c r="B48" i="8"/>
  <c r="C48" i="8"/>
  <c r="D48" i="8"/>
  <c r="E48" i="8"/>
  <c r="A49" i="8"/>
  <c r="B49" i="8"/>
  <c r="C49" i="8"/>
  <c r="D49" i="8"/>
  <c r="E49" i="8"/>
  <c r="A40" i="9"/>
  <c r="B40" i="9"/>
  <c r="C40" i="9"/>
  <c r="D40" i="9"/>
  <c r="E40" i="9"/>
  <c r="A41" i="9"/>
  <c r="B41" i="9"/>
  <c r="C41" i="9"/>
  <c r="D41" i="9"/>
  <c r="E41" i="9"/>
  <c r="A42" i="9"/>
  <c r="B42" i="9"/>
  <c r="C42" i="9"/>
  <c r="D42" i="9"/>
  <c r="E42" i="9"/>
  <c r="A43" i="9"/>
  <c r="B43" i="9"/>
  <c r="C43" i="9"/>
  <c r="D43" i="9"/>
  <c r="E43" i="9"/>
  <c r="A40" i="4"/>
  <c r="B40" i="4"/>
  <c r="C40" i="4"/>
  <c r="D40" i="4"/>
  <c r="E40" i="4"/>
  <c r="A41" i="4"/>
  <c r="B41" i="4"/>
  <c r="C41" i="4"/>
  <c r="D41" i="4"/>
  <c r="E41" i="4"/>
  <c r="A42" i="4"/>
  <c r="B42" i="4"/>
  <c r="F42" i="4"/>
  <c r="H42" i="4"/>
  <c r="C42" i="4"/>
  <c r="D42" i="4"/>
  <c r="E42" i="4"/>
  <c r="A43" i="4"/>
  <c r="B43" i="4"/>
  <c r="C43" i="4"/>
  <c r="D43" i="4"/>
  <c r="E43" i="4"/>
  <c r="A40" i="8"/>
  <c r="B40" i="8"/>
  <c r="C40" i="8"/>
  <c r="D40" i="8"/>
  <c r="E40" i="8"/>
  <c r="A41" i="8"/>
  <c r="B41" i="8"/>
  <c r="C41" i="8"/>
  <c r="D41" i="8"/>
  <c r="E41" i="8"/>
  <c r="A42" i="8"/>
  <c r="B42" i="8"/>
  <c r="C42" i="8"/>
  <c r="D42" i="8"/>
  <c r="E42" i="8"/>
  <c r="A43" i="8"/>
  <c r="B43" i="8"/>
  <c r="C43" i="8"/>
  <c r="D43" i="8"/>
  <c r="E43" i="8"/>
  <c r="A34" i="9"/>
  <c r="B34" i="9"/>
  <c r="C34" i="9"/>
  <c r="D34" i="9"/>
  <c r="E34" i="9"/>
  <c r="A35" i="9"/>
  <c r="B35" i="9"/>
  <c r="C35" i="9"/>
  <c r="D35" i="9"/>
  <c r="E35" i="9"/>
  <c r="A36" i="9"/>
  <c r="B36" i="9"/>
  <c r="C36" i="9"/>
  <c r="D36" i="9"/>
  <c r="E36" i="9"/>
  <c r="A37" i="9"/>
  <c r="B37" i="9"/>
  <c r="C37" i="9"/>
  <c r="D37" i="9"/>
  <c r="E37" i="9"/>
  <c r="A34" i="4"/>
  <c r="B34" i="4"/>
  <c r="C34" i="4"/>
  <c r="D34" i="4"/>
  <c r="E34" i="4"/>
  <c r="A35" i="4"/>
  <c r="B35" i="4"/>
  <c r="C35" i="4"/>
  <c r="D35" i="4"/>
  <c r="E35" i="4"/>
  <c r="A36" i="4"/>
  <c r="B36" i="4"/>
  <c r="C36" i="4"/>
  <c r="D36" i="4"/>
  <c r="E36" i="4"/>
  <c r="A37" i="4"/>
  <c r="B37" i="4"/>
  <c r="C37" i="4"/>
  <c r="D37" i="4"/>
  <c r="E37" i="4"/>
  <c r="A34" i="8"/>
  <c r="B34" i="8"/>
  <c r="C34" i="8"/>
  <c r="D34" i="8"/>
  <c r="E34" i="8"/>
  <c r="A35" i="8"/>
  <c r="B35" i="8"/>
  <c r="C35" i="8"/>
  <c r="D35" i="8"/>
  <c r="E35" i="8"/>
  <c r="A36" i="8"/>
  <c r="B36" i="8"/>
  <c r="C36" i="8"/>
  <c r="D36" i="8"/>
  <c r="E36" i="8"/>
  <c r="A37" i="8"/>
  <c r="B37" i="8"/>
  <c r="C37" i="8"/>
  <c r="D37" i="8"/>
  <c r="E37" i="8"/>
  <c r="A28" i="9"/>
  <c r="B28" i="9"/>
  <c r="C28" i="9"/>
  <c r="D28" i="9"/>
  <c r="E28" i="9"/>
  <c r="A29" i="9"/>
  <c r="B29" i="9"/>
  <c r="C29" i="9"/>
  <c r="D29" i="9"/>
  <c r="E29" i="9"/>
  <c r="A30" i="9"/>
  <c r="B30" i="9"/>
  <c r="C30" i="9"/>
  <c r="D30" i="9"/>
  <c r="E30" i="9"/>
  <c r="A31" i="9"/>
  <c r="B31" i="9"/>
  <c r="C31" i="9"/>
  <c r="D31" i="9"/>
  <c r="E31" i="9"/>
  <c r="A28" i="4"/>
  <c r="B28" i="4"/>
  <c r="C28" i="4"/>
  <c r="D28" i="4"/>
  <c r="E28" i="4"/>
  <c r="A29" i="4"/>
  <c r="B29" i="4"/>
  <c r="C29" i="4"/>
  <c r="D29" i="4"/>
  <c r="E29" i="4"/>
  <c r="A30" i="4"/>
  <c r="B30" i="4"/>
  <c r="C30" i="4"/>
  <c r="D30" i="4"/>
  <c r="E30" i="4"/>
  <c r="A31" i="4"/>
  <c r="B31" i="4"/>
  <c r="C31" i="4"/>
  <c r="D31" i="4"/>
  <c r="E31" i="4"/>
  <c r="A28" i="8"/>
  <c r="B28" i="8"/>
  <c r="C28" i="8"/>
  <c r="D28" i="8"/>
  <c r="E28" i="8"/>
  <c r="A29" i="8"/>
  <c r="B29" i="8"/>
  <c r="C29" i="8"/>
  <c r="D29" i="8"/>
  <c r="E29" i="8"/>
  <c r="A30" i="8"/>
  <c r="B30" i="8"/>
  <c r="C30" i="8"/>
  <c r="D30" i="8"/>
  <c r="E30" i="8"/>
  <c r="A31" i="8"/>
  <c r="B31" i="8"/>
  <c r="C31" i="8"/>
  <c r="D31" i="8"/>
  <c r="E31" i="8"/>
  <c r="A22" i="9"/>
  <c r="B22" i="9"/>
  <c r="C22" i="9"/>
  <c r="D22" i="9"/>
  <c r="E22" i="9"/>
  <c r="A23" i="9"/>
  <c r="B23" i="9"/>
  <c r="C23" i="9"/>
  <c r="D23" i="9"/>
  <c r="E23" i="9"/>
  <c r="A24" i="9"/>
  <c r="B24" i="9"/>
  <c r="C24" i="9"/>
  <c r="D24" i="9"/>
  <c r="E24" i="9"/>
  <c r="A25" i="9"/>
  <c r="B25" i="9"/>
  <c r="C25" i="9"/>
  <c r="D25" i="9"/>
  <c r="E25" i="9"/>
  <c r="A22" i="4"/>
  <c r="B22" i="4"/>
  <c r="C22" i="4"/>
  <c r="D22" i="4"/>
  <c r="E22" i="4"/>
  <c r="A23" i="4"/>
  <c r="B23" i="4"/>
  <c r="C23" i="4"/>
  <c r="D23" i="4"/>
  <c r="E23" i="4"/>
  <c r="A24" i="4"/>
  <c r="B24" i="4"/>
  <c r="C24" i="4"/>
  <c r="D24" i="4"/>
  <c r="E24" i="4"/>
  <c r="A25" i="4"/>
  <c r="B25" i="4"/>
  <c r="C25" i="4"/>
  <c r="D25" i="4"/>
  <c r="E25" i="4"/>
  <c r="A22" i="8"/>
  <c r="B22" i="8"/>
  <c r="C22" i="8"/>
  <c r="D22" i="8"/>
  <c r="E22" i="8"/>
  <c r="A23" i="8"/>
  <c r="B23" i="8"/>
  <c r="C23" i="8"/>
  <c r="D23" i="8"/>
  <c r="E23" i="8"/>
  <c r="A24" i="8"/>
  <c r="B24" i="8"/>
  <c r="F24" i="8"/>
  <c r="H24" i="8"/>
  <c r="C24" i="8"/>
  <c r="D24" i="8"/>
  <c r="E24" i="8"/>
  <c r="A25" i="8"/>
  <c r="B25" i="8"/>
  <c r="C25" i="8"/>
  <c r="D25" i="8"/>
  <c r="E25" i="8"/>
  <c r="G56" i="9"/>
  <c r="M30" i="7"/>
  <c r="M32" i="7" s="1"/>
  <c r="M34" i="7" s="1"/>
  <c r="G50" i="9"/>
  <c r="G44" i="9"/>
  <c r="N24" i="7"/>
  <c r="G38" i="9"/>
  <c r="N22" i="7"/>
  <c r="G32" i="9"/>
  <c r="R20" i="7"/>
  <c r="G26" i="9"/>
  <c r="G20" i="9"/>
  <c r="E19" i="9"/>
  <c r="D19" i="9"/>
  <c r="C19" i="9"/>
  <c r="B19" i="9"/>
  <c r="A19" i="9"/>
  <c r="E18" i="9"/>
  <c r="D18" i="9"/>
  <c r="C18" i="9"/>
  <c r="B18" i="9"/>
  <c r="A18" i="9"/>
  <c r="E17" i="9"/>
  <c r="D17" i="9"/>
  <c r="C17" i="9"/>
  <c r="B17" i="9"/>
  <c r="A17" i="9"/>
  <c r="E16" i="9"/>
  <c r="D16" i="9"/>
  <c r="C16" i="9"/>
  <c r="B16" i="9"/>
  <c r="A16" i="9"/>
  <c r="G56" i="4"/>
  <c r="K28" i="7"/>
  <c r="G50" i="4"/>
  <c r="K26" i="7"/>
  <c r="F48" i="4"/>
  <c r="I48" i="4"/>
  <c r="G44" i="4"/>
  <c r="K24" i="7"/>
  <c r="G38" i="4"/>
  <c r="K22" i="7"/>
  <c r="G32" i="4"/>
  <c r="K20" i="7"/>
  <c r="G26" i="4"/>
  <c r="K18" i="7"/>
  <c r="G20" i="4"/>
  <c r="K16" i="7"/>
  <c r="E19" i="4"/>
  <c r="D19" i="4"/>
  <c r="C19" i="4"/>
  <c r="B19" i="4"/>
  <c r="A19" i="4"/>
  <c r="E18" i="4"/>
  <c r="D18" i="4"/>
  <c r="C18" i="4"/>
  <c r="B18" i="4"/>
  <c r="A18" i="4"/>
  <c r="E17" i="4"/>
  <c r="D17" i="4"/>
  <c r="C17" i="4"/>
  <c r="B17" i="4"/>
  <c r="A17" i="4"/>
  <c r="E16" i="4"/>
  <c r="D16" i="4"/>
  <c r="C16" i="4"/>
  <c r="B16" i="4"/>
  <c r="A16" i="4"/>
  <c r="B13" i="3"/>
  <c r="B14" i="3"/>
  <c r="B15" i="3"/>
  <c r="E16" i="8"/>
  <c r="E17" i="8"/>
  <c r="E18" i="8"/>
  <c r="E19" i="8"/>
  <c r="A16" i="8"/>
  <c r="B16" i="8"/>
  <c r="C16" i="8"/>
  <c r="D16" i="8"/>
  <c r="A17" i="8"/>
  <c r="B17" i="8"/>
  <c r="C17" i="8"/>
  <c r="D17" i="8"/>
  <c r="A18" i="8"/>
  <c r="B18" i="8"/>
  <c r="C18" i="8"/>
  <c r="D18" i="8"/>
  <c r="A19" i="8"/>
  <c r="B19" i="8"/>
  <c r="C19" i="8"/>
  <c r="D19" i="8"/>
  <c r="G56" i="8"/>
  <c r="G50" i="8"/>
  <c r="G44" i="8"/>
  <c r="G38" i="8"/>
  <c r="G32" i="8"/>
  <c r="G26" i="8"/>
  <c r="G20" i="8"/>
  <c r="F18" i="9"/>
  <c r="F31" i="9"/>
  <c r="F43" i="9"/>
  <c r="I43" i="9"/>
  <c r="F41" i="9"/>
  <c r="I41" i="9"/>
  <c r="F49" i="9"/>
  <c r="H49" i="9"/>
  <c r="F47" i="9"/>
  <c r="I47" i="9"/>
  <c r="F46" i="9"/>
  <c r="H46" i="9"/>
  <c r="F55" i="9"/>
  <c r="H55" i="9"/>
  <c r="F25" i="4"/>
  <c r="F37" i="4"/>
  <c r="F18" i="4"/>
  <c r="I18" i="4"/>
  <c r="F31" i="4"/>
  <c r="H31" i="4"/>
  <c r="F30" i="4"/>
  <c r="F35" i="4"/>
  <c r="I35" i="4"/>
  <c r="F37" i="8"/>
  <c r="I37" i="8"/>
  <c r="F36" i="8"/>
  <c r="H36" i="8"/>
  <c r="F54" i="8"/>
  <c r="H54" i="8"/>
  <c r="F19" i="8"/>
  <c r="H19" i="8"/>
  <c r="F18" i="8"/>
  <c r="H18" i="8"/>
  <c r="F25" i="8"/>
  <c r="I25" i="8"/>
  <c r="F48" i="8"/>
  <c r="H48" i="8"/>
  <c r="F46" i="8"/>
  <c r="I46" i="8"/>
  <c r="F55" i="8"/>
  <c r="I55" i="8"/>
  <c r="F30" i="8"/>
  <c r="H30" i="8"/>
  <c r="F35" i="8"/>
  <c r="F41" i="8"/>
  <c r="I41" i="8"/>
  <c r="F49" i="8"/>
  <c r="H49" i="8"/>
  <c r="F47" i="8"/>
  <c r="H47" i="8"/>
  <c r="F31" i="8"/>
  <c r="I31" i="8"/>
  <c r="F43" i="8"/>
  <c r="I43" i="8"/>
  <c r="F42" i="8"/>
  <c r="I42" i="8"/>
  <c r="F19" i="9"/>
  <c r="H19" i="9"/>
  <c r="F24" i="9"/>
  <c r="I24" i="9"/>
  <c r="F36" i="9"/>
  <c r="H36" i="9"/>
  <c r="F48" i="9"/>
  <c r="I48" i="9"/>
  <c r="F16" i="9"/>
  <c r="H16" i="9"/>
  <c r="F17" i="9"/>
  <c r="F25" i="9"/>
  <c r="I25" i="9"/>
  <c r="F37" i="9"/>
  <c r="H37" i="9"/>
  <c r="F30" i="9"/>
  <c r="H30" i="9"/>
  <c r="F42" i="9"/>
  <c r="H42" i="9"/>
  <c r="F54" i="9"/>
  <c r="H54" i="9"/>
  <c r="G57" i="9"/>
  <c r="G59" i="9"/>
  <c r="G60" i="9"/>
  <c r="F19" i="4"/>
  <c r="H19" i="4"/>
  <c r="F36" i="4"/>
  <c r="I36" i="4"/>
  <c r="F16" i="4"/>
  <c r="H16" i="4"/>
  <c r="F17" i="4"/>
  <c r="F43" i="4"/>
  <c r="H43" i="4"/>
  <c r="F49" i="4"/>
  <c r="I49" i="4"/>
  <c r="F47" i="4"/>
  <c r="I47" i="4"/>
  <c r="F55" i="4"/>
  <c r="I55" i="4"/>
  <c r="F24" i="4"/>
  <c r="I24" i="4"/>
  <c r="G57" i="4"/>
  <c r="G59" i="4"/>
  <c r="G60" i="4"/>
  <c r="F53" i="4"/>
  <c r="I53" i="4"/>
  <c r="F52" i="9"/>
  <c r="H52" i="9"/>
  <c r="F52" i="4"/>
  <c r="H52" i="4"/>
  <c r="F52" i="8"/>
  <c r="H52" i="8"/>
  <c r="F53" i="8"/>
  <c r="I53" i="8"/>
  <c r="F53" i="9"/>
  <c r="I53" i="9"/>
  <c r="F46" i="4"/>
  <c r="H46" i="4"/>
  <c r="F41" i="4"/>
  <c r="I41" i="4"/>
  <c r="F40" i="4"/>
  <c r="H40" i="4"/>
  <c r="F40" i="9"/>
  <c r="H40" i="9"/>
  <c r="F40" i="8"/>
  <c r="F35" i="9"/>
  <c r="I35" i="9"/>
  <c r="F34" i="8"/>
  <c r="I34" i="8"/>
  <c r="F34" i="9"/>
  <c r="H34" i="9"/>
  <c r="F34" i="4"/>
  <c r="H34" i="4"/>
  <c r="F29" i="4"/>
  <c r="I29" i="4"/>
  <c r="F29" i="8"/>
  <c r="H29" i="8"/>
  <c r="F29" i="9"/>
  <c r="I29" i="9"/>
  <c r="F28" i="4"/>
  <c r="H28" i="4"/>
  <c r="F28" i="8"/>
  <c r="H28" i="8"/>
  <c r="F28" i="9"/>
  <c r="H28" i="9"/>
  <c r="F23" i="9"/>
  <c r="I23" i="9"/>
  <c r="F23" i="8"/>
  <c r="I23" i="8"/>
  <c r="F23" i="4"/>
  <c r="I23" i="4"/>
  <c r="F22" i="9"/>
  <c r="H22" i="9"/>
  <c r="F22" i="8"/>
  <c r="I22" i="8"/>
  <c r="F22" i="4"/>
  <c r="H22" i="4"/>
  <c r="I55" i="9"/>
  <c r="H55" i="4"/>
  <c r="H54" i="4"/>
  <c r="I54" i="8"/>
  <c r="I49" i="9"/>
  <c r="H49" i="4"/>
  <c r="H48" i="4"/>
  <c r="I42" i="9"/>
  <c r="I43" i="4"/>
  <c r="I42" i="4"/>
  <c r="H37" i="4"/>
  <c r="I37" i="4"/>
  <c r="H35" i="8"/>
  <c r="H31" i="9"/>
  <c r="I31" i="9"/>
  <c r="I30" i="9"/>
  <c r="H30" i="4"/>
  <c r="I30" i="4"/>
  <c r="H24" i="9"/>
  <c r="H25" i="4"/>
  <c r="I25" i="4"/>
  <c r="H24" i="4"/>
  <c r="I24" i="8"/>
  <c r="F20" i="9"/>
  <c r="I20" i="9"/>
  <c r="I16" i="9"/>
  <c r="H17" i="9"/>
  <c r="I17" i="9"/>
  <c r="H18" i="9"/>
  <c r="I18" i="9"/>
  <c r="I19" i="9"/>
  <c r="H41" i="9"/>
  <c r="H47" i="9"/>
  <c r="I16" i="4"/>
  <c r="I17" i="4"/>
  <c r="H17" i="4"/>
  <c r="F38" i="4"/>
  <c r="I38" i="4"/>
  <c r="H53" i="4"/>
  <c r="H35" i="4"/>
  <c r="H47" i="4"/>
  <c r="G57" i="8"/>
  <c r="H55" i="8"/>
  <c r="I47" i="8"/>
  <c r="H34" i="8"/>
  <c r="H37" i="8"/>
  <c r="H25" i="8"/>
  <c r="F17" i="8"/>
  <c r="F16" i="8"/>
  <c r="I16" i="8"/>
  <c r="H14" i="1"/>
  <c r="H48" i="9"/>
  <c r="H50" i="9"/>
  <c r="H43" i="9"/>
  <c r="H44" i="9"/>
  <c r="H25" i="9"/>
  <c r="I36" i="9"/>
  <c r="I46" i="9"/>
  <c r="F20" i="4"/>
  <c r="I20" i="4"/>
  <c r="F32" i="4"/>
  <c r="I32" i="4"/>
  <c r="H18" i="4"/>
  <c r="I40" i="4"/>
  <c r="I31" i="4"/>
  <c r="H36" i="4"/>
  <c r="I19" i="8"/>
  <c r="F50" i="8"/>
  <c r="I50" i="8"/>
  <c r="H46" i="8"/>
  <c r="H50" i="8"/>
  <c r="F44" i="8"/>
  <c r="I44" i="8"/>
  <c r="H42" i="8"/>
  <c r="H31" i="8"/>
  <c r="H32" i="8"/>
  <c r="I36" i="8"/>
  <c r="I48" i="8"/>
  <c r="I49" i="8"/>
  <c r="F38" i="8"/>
  <c r="I38" i="8"/>
  <c r="I18" i="8"/>
  <c r="I40" i="8"/>
  <c r="I30" i="8"/>
  <c r="I35" i="8"/>
  <c r="H43" i="8"/>
  <c r="H41" i="8"/>
  <c r="H40" i="8"/>
  <c r="I52" i="8"/>
  <c r="I22" i="9"/>
  <c r="I37" i="9"/>
  <c r="F50" i="9"/>
  <c r="I50" i="9"/>
  <c r="I54" i="9"/>
  <c r="H35" i="9"/>
  <c r="H38" i="9"/>
  <c r="F44" i="9"/>
  <c r="I44" i="9"/>
  <c r="R16" i="7"/>
  <c r="F50" i="4"/>
  <c r="I50" i="4"/>
  <c r="I28" i="4"/>
  <c r="F44" i="4"/>
  <c r="I44" i="4"/>
  <c r="I19" i="4"/>
  <c r="F56" i="4"/>
  <c r="I56" i="4"/>
  <c r="H41" i="4"/>
  <c r="H44" i="4"/>
  <c r="H50" i="4"/>
  <c r="H56" i="4"/>
  <c r="I52" i="9"/>
  <c r="I52" i="4"/>
  <c r="F56" i="8"/>
  <c r="I56" i="8"/>
  <c r="F56" i="9"/>
  <c r="I56" i="9"/>
  <c r="H53" i="9"/>
  <c r="H56" i="9"/>
  <c r="H53" i="8"/>
  <c r="H56" i="8"/>
  <c r="I46" i="4"/>
  <c r="I40" i="9"/>
  <c r="F38" i="9"/>
  <c r="I38" i="9"/>
  <c r="I34" i="9"/>
  <c r="I34" i="4"/>
  <c r="I29" i="8"/>
  <c r="H29" i="4"/>
  <c r="H32" i="4"/>
  <c r="F32" i="8"/>
  <c r="I32" i="8"/>
  <c r="H29" i="9"/>
  <c r="H32" i="9"/>
  <c r="I28" i="9"/>
  <c r="F32" i="9"/>
  <c r="I32" i="9"/>
  <c r="I28" i="8"/>
  <c r="F26" i="9"/>
  <c r="I26" i="9"/>
  <c r="H23" i="9"/>
  <c r="H23" i="8"/>
  <c r="H23" i="4"/>
  <c r="H26" i="4"/>
  <c r="H22" i="8"/>
  <c r="F26" i="8"/>
  <c r="I26" i="8"/>
  <c r="F26" i="4"/>
  <c r="I26" i="4"/>
  <c r="I22" i="4"/>
  <c r="H38" i="4"/>
  <c r="H38" i="8"/>
  <c r="H20" i="9"/>
  <c r="H20" i="4"/>
  <c r="I17" i="8"/>
  <c r="H17" i="8"/>
  <c r="G18" i="7"/>
  <c r="G20" i="7"/>
  <c r="G22" i="7"/>
  <c r="G24" i="7"/>
  <c r="H24" i="7" s="1"/>
  <c r="G26" i="7"/>
  <c r="G28" i="7"/>
  <c r="F20" i="8"/>
  <c r="H16" i="8"/>
  <c r="H26" i="9"/>
  <c r="H57" i="9"/>
  <c r="H60" i="9"/>
  <c r="H26" i="8"/>
  <c r="H44" i="8"/>
  <c r="H20" i="8"/>
  <c r="F57" i="9"/>
  <c r="F59" i="9"/>
  <c r="F60" i="9"/>
  <c r="F57" i="4"/>
  <c r="I57" i="4"/>
  <c r="H57" i="4"/>
  <c r="H59" i="4"/>
  <c r="H60" i="4"/>
  <c r="I20" i="8"/>
  <c r="F57" i="8"/>
  <c r="I57" i="8"/>
  <c r="G59" i="8"/>
  <c r="G60" i="8"/>
  <c r="G16" i="7"/>
  <c r="H15" i="1"/>
  <c r="H57" i="8"/>
  <c r="I57" i="9"/>
  <c r="F59" i="4"/>
  <c r="F60" i="4"/>
  <c r="F59" i="8"/>
  <c r="F60" i="8"/>
  <c r="H59" i="8"/>
  <c r="H53" i="1"/>
  <c r="H52" i="1"/>
  <c r="H51" i="1"/>
  <c r="H50" i="1"/>
  <c r="H47" i="1"/>
  <c r="H46" i="1"/>
  <c r="H45" i="1"/>
  <c r="H44" i="1"/>
  <c r="H41" i="1"/>
  <c r="H40" i="1"/>
  <c r="H39" i="1"/>
  <c r="H38" i="1"/>
  <c r="H35" i="1"/>
  <c r="H34" i="1"/>
  <c r="H33" i="1"/>
  <c r="H32" i="1"/>
  <c r="H29" i="1"/>
  <c r="H28" i="1"/>
  <c r="H27" i="1"/>
  <c r="H26" i="1"/>
  <c r="H23" i="1"/>
  <c r="H22" i="1"/>
  <c r="H21" i="1"/>
  <c r="H20" i="1"/>
  <c r="H17" i="1"/>
  <c r="H16" i="1"/>
  <c r="H60" i="8"/>
  <c r="K30" i="7"/>
  <c r="K32" i="7" s="1"/>
  <c r="K34" i="7" s="1"/>
  <c r="H54" i="1"/>
  <c r="E28" i="7"/>
  <c r="H48" i="1"/>
  <c r="H36" i="1"/>
  <c r="H42" i="1"/>
  <c r="H24" i="1"/>
  <c r="H30" i="1"/>
  <c r="N28" i="7"/>
  <c r="R22" i="7"/>
  <c r="E18" i="7"/>
  <c r="E24" i="7"/>
  <c r="L24" i="7" s="1"/>
  <c r="H18" i="1"/>
  <c r="R24" i="7"/>
  <c r="R18" i="7"/>
  <c r="H20" i="7"/>
  <c r="L20" i="7"/>
  <c r="H55" i="1"/>
  <c r="H57" i="1"/>
  <c r="H58" i="1"/>
  <c r="P34" i="7" l="1"/>
  <c r="H44" i="13"/>
  <c r="F57" i="13"/>
  <c r="H56" i="13"/>
  <c r="H20" i="13"/>
  <c r="H50" i="13"/>
  <c r="J26" i="7"/>
  <c r="G30" i="7"/>
  <c r="G32" i="7" s="1"/>
  <c r="G34" i="7" s="1"/>
  <c r="J16" i="7"/>
  <c r="R26" i="7"/>
  <c r="L28" i="7"/>
  <c r="H26" i="7"/>
  <c r="L18" i="7"/>
  <c r="H16" i="7"/>
  <c r="J24" i="7"/>
  <c r="H22" i="7"/>
  <c r="H18" i="7"/>
  <c r="L16" i="7"/>
  <c r="N26" i="7"/>
  <c r="L22" i="7"/>
  <c r="J20" i="7"/>
  <c r="J28" i="7"/>
  <c r="Q3" i="7"/>
  <c r="N18" i="7"/>
  <c r="H28" i="7"/>
  <c r="J22" i="7"/>
  <c r="N20" i="7"/>
  <c r="J18" i="7"/>
  <c r="E30" i="7"/>
  <c r="E32" i="7" s="1"/>
  <c r="E34" i="7" s="1"/>
  <c r="H57" i="13" l="1"/>
  <c r="F59" i="13"/>
  <c r="F60" i="13" s="1"/>
  <c r="I57" i="13"/>
  <c r="M3" i="7"/>
  <c r="G3" i="7"/>
  <c r="E3" i="7"/>
  <c r="E12" i="7" s="1"/>
  <c r="R28" i="7"/>
  <c r="H59" i="13" l="1"/>
  <c r="H60" i="13" s="1"/>
  <c r="G36" i="7"/>
  <c r="I36" i="7"/>
  <c r="K36" i="7"/>
  <c r="H34" i="7"/>
  <c r="L34" i="7"/>
  <c r="J34" i="7"/>
  <c r="R30" i="7"/>
  <c r="N34" i="7"/>
  <c r="Q34" i="7" l="1"/>
  <c r="R34" i="7" s="1"/>
  <c r="R32" i="7"/>
</calcChain>
</file>

<file path=xl/sharedStrings.xml><?xml version="1.0" encoding="utf-8"?>
<sst xmlns="http://schemas.openxmlformats.org/spreadsheetml/2006/main" count="556" uniqueCount="146">
  <si>
    <t>Budget Lines</t>
  </si>
  <si>
    <t xml:space="preserve">Unit Cost </t>
  </si>
  <si>
    <t xml:space="preserve">Sub-Total A:   </t>
  </si>
  <si>
    <t>——</t>
  </si>
  <si>
    <t xml:space="preserve">Sub-Total B: </t>
  </si>
  <si>
    <t xml:space="preserve">Sub-Total C: </t>
  </si>
  <si>
    <t xml:space="preserve">Sub-Total D: </t>
  </si>
  <si>
    <t xml:space="preserve">Sub-Total E:  </t>
  </si>
  <si>
    <t>Project Title:</t>
  </si>
  <si>
    <t>Project Code:</t>
  </si>
  <si>
    <t>Country:</t>
  </si>
  <si>
    <t xml:space="preserve">Sub-Total F:  </t>
  </si>
  <si>
    <t xml:space="preserve">Sub-Total G:  </t>
  </si>
  <si>
    <t>Subtotal Direct Project Costs</t>
  </si>
  <si>
    <t xml:space="preserve">PSC Amount </t>
  </si>
  <si>
    <t>Total (US$)</t>
  </si>
  <si>
    <t>Implementing partner:</t>
  </si>
  <si>
    <r>
      <rPr>
        <b/>
        <sz val="10"/>
        <color indexed="8"/>
        <rFont val="Calibri"/>
        <family val="2"/>
        <scheme val="minor"/>
      </rPr>
      <t xml:space="preserve">A. Staff and Other Personnel Costs </t>
    </r>
    <r>
      <rPr>
        <i/>
        <sz val="10"/>
        <color indexed="8"/>
        <rFont val="Calibri"/>
        <family val="2"/>
        <scheme val="minor"/>
      </rPr>
      <t>(please itemize costs of staff, consultants and other personnel to be recruited directly by the implementing partner for project implementation)</t>
    </r>
  </si>
  <si>
    <r>
      <t xml:space="preserve">C. Equipment </t>
    </r>
    <r>
      <rPr>
        <i/>
        <sz val="10"/>
        <color indexed="8"/>
        <rFont val="Calibri"/>
        <family val="2"/>
        <scheme val="minor"/>
      </rPr>
      <t>(please itemize costs of non-consumables to be purchased under the project)</t>
    </r>
  </si>
  <si>
    <r>
      <t xml:space="preserve">D. Contractual Services </t>
    </r>
    <r>
      <rPr>
        <i/>
        <sz val="10"/>
        <color indexed="8"/>
        <rFont val="Calibri"/>
        <family val="2"/>
        <scheme val="minor"/>
      </rPr>
      <t>(please list works and services to be contracted under the project)</t>
    </r>
  </si>
  <si>
    <r>
      <t xml:space="preserve">E. Travel </t>
    </r>
    <r>
      <rPr>
        <i/>
        <sz val="10"/>
        <color indexed="8"/>
        <rFont val="Calibri"/>
        <family val="2"/>
        <scheme val="minor"/>
      </rPr>
      <t>(please itemize travel costs of staff, consultants and other personnel for project implementation)</t>
    </r>
  </si>
  <si>
    <r>
      <t xml:space="preserve">F. Transfers and Grants to Counterparts </t>
    </r>
    <r>
      <rPr>
        <i/>
        <sz val="10"/>
        <color indexed="8"/>
        <rFont val="Calibri"/>
        <family val="2"/>
        <scheme val="minor"/>
      </rPr>
      <t>(please list transfers and sub-grants to project implementing partners)</t>
    </r>
  </si>
  <si>
    <r>
      <t xml:space="preserve">G. General Operating and Other Direct Costs </t>
    </r>
    <r>
      <rPr>
        <i/>
        <sz val="10"/>
        <color indexed="8"/>
        <rFont val="Calibri"/>
        <family val="2"/>
        <scheme val="minor"/>
      </rPr>
      <t>(please include general operating expenses and other direct costs for project implementation)</t>
    </r>
  </si>
  <si>
    <t>Cost description</t>
  </si>
  <si>
    <r>
      <t>A. Staff and Other Personnel Costs</t>
    </r>
    <r>
      <rPr>
        <i/>
        <sz val="10"/>
        <color indexed="8"/>
        <rFont val="Calibri"/>
        <family val="2"/>
        <scheme val="minor"/>
      </rPr>
      <t xml:space="preserve"> (please list all budget lines)</t>
    </r>
  </si>
  <si>
    <r>
      <t xml:space="preserve">C. Equipment </t>
    </r>
    <r>
      <rPr>
        <i/>
        <sz val="10"/>
        <color indexed="8"/>
        <rFont val="Calibri"/>
        <family val="2"/>
        <scheme val="minor"/>
      </rPr>
      <t>(please list all budget lines)</t>
    </r>
  </si>
  <si>
    <r>
      <t>D. Contractual Services</t>
    </r>
    <r>
      <rPr>
        <i/>
        <sz val="10"/>
        <color indexed="8"/>
        <rFont val="Calibri"/>
        <family val="2"/>
        <scheme val="minor"/>
      </rPr>
      <t xml:space="preserve"> (please list all budget lines)</t>
    </r>
  </si>
  <si>
    <r>
      <t xml:space="preserve">E. Travel </t>
    </r>
    <r>
      <rPr>
        <i/>
        <sz val="10"/>
        <color indexed="8"/>
        <rFont val="Calibri"/>
        <family val="2"/>
        <scheme val="minor"/>
      </rPr>
      <t>(please list all budget lines)</t>
    </r>
  </si>
  <si>
    <r>
      <t xml:space="preserve">F. Transfers and Grants to Counterparts </t>
    </r>
    <r>
      <rPr>
        <i/>
        <sz val="10"/>
        <color indexed="8"/>
        <rFont val="Calibri"/>
        <family val="2"/>
        <scheme val="minor"/>
      </rPr>
      <t>(please list all budget lines)</t>
    </r>
  </si>
  <si>
    <r>
      <t>G. General Operating and Other Direct Costs</t>
    </r>
    <r>
      <rPr>
        <i/>
        <sz val="10"/>
        <color indexed="8"/>
        <rFont val="Calibri"/>
        <family val="2"/>
        <scheme val="minor"/>
      </rPr>
      <t xml:space="preserve"> (please list all budget lines)</t>
    </r>
  </si>
  <si>
    <t xml:space="preserve">Please indicate  for each position what role it plays in the implementation of the project and its grade/level. Also explain how the unit number has been estimated, and what costs are included in the monthly or daily rate unit cost (e.g. salary, social security, medical and life insurance, hazard pay, etc.). 
</t>
  </si>
  <si>
    <t>Project period:</t>
  </si>
  <si>
    <t>Remaining balance (US$)</t>
  </si>
  <si>
    <r>
      <rPr>
        <b/>
        <sz val="10"/>
        <color indexed="8"/>
        <rFont val="Calibri"/>
        <family val="2"/>
        <scheme val="minor"/>
      </rPr>
      <t>Indirect Programme Support Costs (PSC) rate</t>
    </r>
    <r>
      <rPr>
        <sz val="10"/>
        <color indexed="8"/>
        <rFont val="Calibri"/>
        <family val="2"/>
        <scheme val="minor"/>
      </rPr>
      <t xml:space="preserve">  (insert percentage, not to exceed 7 per cent) </t>
    </r>
  </si>
  <si>
    <r>
      <rPr>
        <b/>
        <sz val="10"/>
        <rFont val="Calibri"/>
        <family val="2"/>
        <scheme val="minor"/>
      </rPr>
      <t xml:space="preserve">A. Staff and Other Personnel Costs </t>
    </r>
    <r>
      <rPr>
        <i/>
        <sz val="10"/>
        <rFont val="Calibri"/>
        <family val="2"/>
        <scheme val="minor"/>
      </rPr>
      <t>(please itemize costs of staff, consultants and other personnel to be recruited directly by the implementing partner for project implementation)</t>
    </r>
  </si>
  <si>
    <r>
      <t xml:space="preserve">C. Equipment </t>
    </r>
    <r>
      <rPr>
        <i/>
        <sz val="10"/>
        <rFont val="Calibri"/>
        <family val="2"/>
        <scheme val="minor"/>
      </rPr>
      <t>(please itemize costs of non-consumables to be purchased under the project)</t>
    </r>
  </si>
  <si>
    <r>
      <t xml:space="preserve">D. Contractual Services </t>
    </r>
    <r>
      <rPr>
        <i/>
        <sz val="10"/>
        <rFont val="Calibri"/>
        <family val="2"/>
        <scheme val="minor"/>
      </rPr>
      <t>(please list works and services to be contracted under the project)</t>
    </r>
  </si>
  <si>
    <r>
      <t xml:space="preserve">E. Travel </t>
    </r>
    <r>
      <rPr>
        <i/>
        <sz val="10"/>
        <rFont val="Calibri"/>
        <family val="2"/>
        <scheme val="minor"/>
      </rPr>
      <t>(please itemize travel costs of staff, consultants and other personnel for project implementation)</t>
    </r>
  </si>
  <si>
    <r>
      <t xml:space="preserve">F. Transfers and Grants to Counterparts </t>
    </r>
    <r>
      <rPr>
        <i/>
        <sz val="10"/>
        <rFont val="Calibri"/>
        <family val="2"/>
        <scheme val="minor"/>
      </rPr>
      <t>(please list transfers and sub-grants to project implementing partners)</t>
    </r>
  </si>
  <si>
    <r>
      <t xml:space="preserve">G. General Operating and Other Direct Costs </t>
    </r>
    <r>
      <rPr>
        <i/>
        <sz val="10"/>
        <rFont val="Calibri"/>
        <family val="2"/>
        <scheme val="minor"/>
      </rPr>
      <t>(please include general operating expenses and other direct costs for project implementation)</t>
    </r>
  </si>
  <si>
    <r>
      <rPr>
        <b/>
        <sz val="10"/>
        <rFont val="Calibri"/>
        <family val="2"/>
        <scheme val="minor"/>
      </rPr>
      <t>Indirect Programme Support Costs (PSC)</t>
    </r>
    <r>
      <rPr>
        <sz val="10"/>
        <rFont val="Calibri"/>
        <family val="2"/>
        <scheme val="minor"/>
      </rPr>
      <t xml:space="preserve"> </t>
    </r>
    <r>
      <rPr>
        <b/>
        <sz val="10"/>
        <rFont val="Calibri"/>
        <family val="2"/>
        <scheme val="minor"/>
      </rPr>
      <t>rate</t>
    </r>
    <r>
      <rPr>
        <sz val="10"/>
        <rFont val="Calibri"/>
        <family val="2"/>
        <scheme val="minor"/>
      </rPr>
      <t xml:space="preserve">  (insert percentage, not to exceed 7 per cent) </t>
    </r>
  </si>
  <si>
    <t>Unit quantity</t>
  </si>
  <si>
    <t>Example: Project manager</t>
  </si>
  <si>
    <t>Example: Security guards</t>
  </si>
  <si>
    <t>Months</t>
  </si>
  <si>
    <t>Days</t>
  </si>
  <si>
    <t>Lump sum</t>
  </si>
  <si>
    <t>Original budget</t>
  </si>
  <si>
    <t>Duration</t>
  </si>
  <si>
    <r>
      <t xml:space="preserve">Time unit </t>
    </r>
    <r>
      <rPr>
        <i/>
        <sz val="10"/>
        <rFont val="Calibri"/>
        <family val="2"/>
        <scheme val="minor"/>
      </rPr>
      <t>(Months, Days or Lump sum)</t>
    </r>
  </si>
  <si>
    <t>Comments and budget variation explanation</t>
  </si>
  <si>
    <t xml:space="preserve">For final report only </t>
  </si>
  <si>
    <t>Miscellaneous Income (if any)</t>
  </si>
  <si>
    <t xml:space="preserve">A. Staff and Other Personnel Costs </t>
  </si>
  <si>
    <t>C. Equipment</t>
  </si>
  <si>
    <t>D. Contractual Services</t>
  </si>
  <si>
    <t xml:space="preserve">E. Travel </t>
  </si>
  <si>
    <t>F. Transfers and Grants to Counterparts</t>
  </si>
  <si>
    <t>G. General Operating and Other Direct Costs</t>
  </si>
  <si>
    <t>1st Instalment</t>
  </si>
  <si>
    <r>
      <t>Balance available</t>
    </r>
    <r>
      <rPr>
        <b/>
        <sz val="11"/>
        <color rgb="FF0000CC"/>
        <rFont val="Calibri"/>
        <family val="2"/>
        <scheme val="minor"/>
      </rPr>
      <t xml:space="preserve"> </t>
    </r>
    <r>
      <rPr>
        <b/>
        <sz val="11"/>
        <rFont val="Calibri"/>
        <family val="2"/>
        <scheme val="minor"/>
      </rPr>
      <t>as of</t>
    </r>
    <r>
      <rPr>
        <b/>
        <sz val="11"/>
        <color rgb="FF0000CC"/>
        <rFont val="Calibri"/>
        <family val="2"/>
        <scheme val="minor"/>
      </rPr>
      <t xml:space="preserve"> [XX.XX.XXXX]</t>
    </r>
  </si>
  <si>
    <t>%</t>
  </si>
  <si>
    <t>Signature</t>
  </si>
  <si>
    <t>Date</t>
  </si>
  <si>
    <t>Stamp</t>
  </si>
  <si>
    <t>2nd Instalment</t>
  </si>
  <si>
    <t>3rd Instalment</t>
  </si>
  <si>
    <t>Approved Budget</t>
  </si>
  <si>
    <t>Approved by the OCHA Head of Office</t>
  </si>
  <si>
    <t>Indirect Programme Support Costs (PSC) 
(max. 7%)</t>
  </si>
  <si>
    <t>Reporting date</t>
  </si>
  <si>
    <t>Financial Report on the 1st Instalment</t>
  </si>
  <si>
    <t>Reporting period:</t>
  </si>
  <si>
    <r>
      <rPr>
        <b/>
        <sz val="8"/>
        <color indexed="8"/>
        <rFont val="Arial"/>
        <family val="2"/>
      </rPr>
      <t>To</t>
    </r>
    <r>
      <rPr>
        <sz val="8"/>
        <color indexed="8"/>
        <rFont val="Arial"/>
        <family val="2"/>
      </rPr>
      <t xml:space="preserve"> dd/mmm/yyyy</t>
    </r>
  </si>
  <si>
    <t>Balance</t>
  </si>
  <si>
    <t>Ex:xxxxxx</t>
  </si>
  <si>
    <t>C1:xxxxx</t>
  </si>
  <si>
    <t>C2:xxxx</t>
  </si>
  <si>
    <t>D1:xxxx</t>
  </si>
  <si>
    <t>D2:xxxx</t>
  </si>
  <si>
    <t>E1: xxxxx</t>
  </si>
  <si>
    <t>E2: xxxxx</t>
  </si>
  <si>
    <t>F1:xxxx</t>
  </si>
  <si>
    <t>G1: xxxxxxxx</t>
  </si>
  <si>
    <t>G2:xxxxxxxx</t>
  </si>
  <si>
    <t>Financial Report on the 2nd Instalment</t>
  </si>
  <si>
    <t>This is to certify that the above statement of income and expenditure is correct and that expenditures correspond to the approved project and project budget for which funds have been received.</t>
  </si>
  <si>
    <t>Final Report</t>
  </si>
  <si>
    <t xml:space="preserve">Current balance / final balance: </t>
  </si>
  <si>
    <t>Project Budget Tool - Budget Narrative</t>
  </si>
  <si>
    <t>Final Financial Report</t>
  </si>
  <si>
    <t xml:space="preserve">Please explain how the unit number and unit cost for each contract have been estimated, and describe the location and type of services provided.
</t>
  </si>
  <si>
    <t xml:space="preserve">For domestic and international travel please explain how the number of trips and the cost of each trip have been estimated. For international travel costs non directly linked to the delivery of project objectives, please justify how the costs are necessary for, and support the implementation of the project.
</t>
  </si>
  <si>
    <t xml:space="preserve">For all Supplies, Commodities and Materials please  explain how the unit number and unit cost have been estimated.  For standard and low value kits describe the composition of the kits, how the composition was agreed and how the cost of the individual items has been estimated. For non-itemized construction materials please describe how construction costs have been estimated on the basis of a standard prototype of building (latrine, health post, shelter), type of materials  (wood, prefabricated, brick/cement/concrete) and formula or rationale used to estimate construction costs (e.g. per square foot or meter, previous experiences, etc.). 
</t>
  </si>
  <si>
    <t>Example: xxxxxxxxxx</t>
  </si>
  <si>
    <t>Interest Income</t>
  </si>
  <si>
    <t>Expenditure report</t>
  </si>
  <si>
    <r>
      <t xml:space="preserve">Financial Statement on Income and Expenditures for Funds Received from the 
</t>
    </r>
    <r>
      <rPr>
        <b/>
        <sz val="10"/>
        <color rgb="FF0000CC"/>
        <rFont val="Calibri"/>
        <family val="2"/>
        <scheme val="minor"/>
      </rPr>
      <t>[Name of the Fund]</t>
    </r>
    <r>
      <rPr>
        <b/>
        <sz val="10"/>
        <rFont val="Calibri"/>
        <family val="2"/>
        <scheme val="minor"/>
      </rPr>
      <t xml:space="preserve"> - for the period </t>
    </r>
    <r>
      <rPr>
        <b/>
        <sz val="10"/>
        <color rgb="FF0000CC"/>
        <rFont val="Calibri"/>
        <family val="2"/>
        <scheme val="minor"/>
      </rPr>
      <t>_____________ 20XX to ____________ 20XX</t>
    </r>
    <r>
      <rPr>
        <b/>
        <sz val="10"/>
        <rFont val="Calibri"/>
        <family val="2"/>
        <scheme val="minor"/>
      </rPr>
      <t xml:space="preserve">
</t>
    </r>
    <r>
      <rPr>
        <b/>
        <sz val="10"/>
        <color rgb="FF0000CC"/>
        <rFont val="Calibri"/>
        <family val="2"/>
        <scheme val="minor"/>
      </rPr>
      <t xml:space="preserve">[Name of Implementing Partner] - [Project Title] </t>
    </r>
    <r>
      <rPr>
        <b/>
        <sz val="10"/>
        <rFont val="Calibri"/>
        <family val="2"/>
        <scheme val="minor"/>
      </rPr>
      <t xml:space="preserve">Ref.: Project # </t>
    </r>
    <r>
      <rPr>
        <b/>
        <sz val="10"/>
        <color rgb="FF0000CC"/>
        <rFont val="Calibri"/>
        <family val="2"/>
        <scheme val="minor"/>
      </rPr>
      <t>[OCHA Project Reference Number]</t>
    </r>
    <r>
      <rPr>
        <b/>
        <sz val="10"/>
        <rFont val="Calibri"/>
        <family val="2"/>
        <scheme val="minor"/>
      </rPr>
      <t xml:space="preserve">
</t>
    </r>
  </si>
  <si>
    <r>
      <t xml:space="preserve">With the submission of the financial report for the utilization of the </t>
    </r>
    <r>
      <rPr>
        <b/>
        <sz val="12"/>
        <color rgb="FF0000CC"/>
        <rFont val="Calibri"/>
        <family val="2"/>
        <scheme val="minor"/>
      </rPr>
      <t>1st / 2nd</t>
    </r>
    <r>
      <rPr>
        <sz val="12"/>
        <rFont val="Calibri"/>
        <family val="2"/>
        <scheme val="minor"/>
      </rPr>
      <t xml:space="preserve"> instalment, I am requesting the release of the </t>
    </r>
    <r>
      <rPr>
        <b/>
        <sz val="12"/>
        <color rgb="FF0000CC"/>
        <rFont val="Calibri"/>
        <family val="2"/>
        <scheme val="minor"/>
      </rPr>
      <t>2nd / 3rd</t>
    </r>
    <r>
      <rPr>
        <sz val="12"/>
        <rFont val="Calibri"/>
        <family val="2"/>
        <scheme val="minor"/>
      </rPr>
      <t xml:space="preserve"> instalment of </t>
    </r>
    <r>
      <rPr>
        <b/>
        <sz val="12"/>
        <color rgb="FF0000CC"/>
        <rFont val="Calibri"/>
        <family val="2"/>
        <scheme val="minor"/>
      </rPr>
      <t>US $XX,XXX.XX.</t>
    </r>
  </si>
  <si>
    <r>
      <t>Balance available</t>
    </r>
    <r>
      <rPr>
        <b/>
        <sz val="10"/>
        <color rgb="FF0000CC"/>
        <rFont val="Calibri"/>
        <family val="2"/>
        <scheme val="minor"/>
      </rPr>
      <t xml:space="preserve"> </t>
    </r>
    <r>
      <rPr>
        <b/>
        <sz val="10"/>
        <rFont val="Calibri"/>
        <family val="2"/>
        <scheme val="minor"/>
      </rPr>
      <t xml:space="preserve">as of </t>
    </r>
    <r>
      <rPr>
        <b/>
        <sz val="10"/>
        <color rgb="FF0000CC"/>
        <rFont val="Calibri"/>
        <family val="2"/>
        <scheme val="minor"/>
      </rPr>
      <t xml:space="preserve">XX.XX.20XX </t>
    </r>
  </si>
  <si>
    <t xml:space="preserve">For each transfer and/or sub-grant please explain the purpose and objectives. Whilst breakdown of sub-partners costs is not required by OCHA, to the extent possible counterpart budgets and financial reports  should be structured around the categories in this budget template. 
Include only direct costs: indirect costs of implementing partners should be covered by the overall maximum 7 per cent PSC for the project.
</t>
  </si>
  <si>
    <t>Cumulative expenditure since project start date (US$)</t>
  </si>
  <si>
    <r>
      <rPr>
        <b/>
        <sz val="8"/>
        <color indexed="8"/>
        <rFont val="Arial"/>
        <family val="2"/>
      </rPr>
      <t xml:space="preserve">From </t>
    </r>
    <r>
      <rPr>
        <sz val="8"/>
        <color indexed="8"/>
        <rFont val="Arial"/>
        <family val="2"/>
      </rPr>
      <t xml:space="preserve">(project start date) dd/mm/yyyy        </t>
    </r>
  </si>
  <si>
    <t>Budget Lines (specify unit type if applicable)</t>
  </si>
  <si>
    <t xml:space="preserve">Total CBPF Project Cost  </t>
  </si>
  <si>
    <r>
      <t xml:space="preserve">Total CBPF Project Cost </t>
    </r>
    <r>
      <rPr>
        <b/>
        <vertAlign val="superscript"/>
        <sz val="10"/>
        <rFont val="Calibri"/>
        <family val="2"/>
        <scheme val="minor"/>
      </rPr>
      <t xml:space="preserve"> </t>
    </r>
  </si>
  <si>
    <t xml:space="preserve">Please explain how the unit number and unit cost have been estimated. For large and/or expensive equipment items, including vehicles, please describe how the item(s) is (are) necessary to the implementation of the CBPF project.
</t>
  </si>
  <si>
    <t>% Charged to CBPF</t>
  </si>
  <si>
    <r>
      <t xml:space="preserve">Total CBPF Project Cost </t>
    </r>
    <r>
      <rPr>
        <b/>
        <vertAlign val="superscript"/>
        <sz val="12"/>
        <color indexed="8"/>
        <rFont val="Calibri"/>
        <family val="2"/>
        <scheme val="minor"/>
      </rPr>
      <t xml:space="preserve"> </t>
    </r>
  </si>
  <si>
    <r>
      <t>Country-based Pooled Fund (CBPF) Project Budget Tool</t>
    </r>
    <r>
      <rPr>
        <b/>
        <sz val="8"/>
        <color theme="0"/>
        <rFont val="Calibri"/>
        <family val="2"/>
        <scheme val="minor"/>
      </rPr>
      <t xml:space="preserve">
</t>
    </r>
    <r>
      <rPr>
        <sz val="9"/>
        <color theme="0"/>
        <rFont val="Calibri"/>
        <family val="2"/>
        <scheme val="minor"/>
      </rPr>
      <t xml:space="preserve">
This Excel template must be used when preparing proposal budgets to ensure correct calculations of various budget items.</t>
    </r>
  </si>
  <si>
    <r>
      <t>Country-based Pooled Fund (CBPF) Project Budget Amendment Tool</t>
    </r>
    <r>
      <rPr>
        <b/>
        <sz val="8"/>
        <color theme="0"/>
        <rFont val="Calibri"/>
        <family val="2"/>
        <scheme val="minor"/>
      </rPr>
      <t xml:space="preserve">
</t>
    </r>
    <r>
      <rPr>
        <sz val="9"/>
        <color theme="0"/>
        <rFont val="Calibri"/>
        <family val="2"/>
        <scheme val="minor"/>
      </rPr>
      <t xml:space="preserve">
This excel template must be used when preparing CBPF  budget revisions to ensure correct calculations of various budget items.</t>
    </r>
  </si>
  <si>
    <t>Please use the template below without modifying the section headings. Wherever possible and relevant please provide a detailed breakdown of items (unit type, quantity, unity cost) and costs for each budget line of the project. The % charged to CBPF will be 100% with the exception of shared costs, for which please indicate the total cost and the % being charged to the Fund. Where breakdown of unit, quantity and unit cost is unavailable or unnecessary, please enter total amount of the item along with sufficient description of cost content. Please add additional rows, as needed. All unit costs and total costs should be rounded to a maximum of 2 decimal places (e.g. 0.00).
For further guidance on the budget preparation process, please refer to the Country-based Pooled Fund Budget Guidance in Chapter 6.</t>
  </si>
  <si>
    <r>
      <t xml:space="preserve">Cumulative expenditure from project start to </t>
    </r>
    <r>
      <rPr>
        <b/>
        <i/>
        <sz val="10"/>
        <rFont val="Calibri"/>
        <family val="2"/>
        <scheme val="minor"/>
      </rPr>
      <t>DD/MM/YYYY</t>
    </r>
    <r>
      <rPr>
        <b/>
        <sz val="10"/>
        <rFont val="Calibri"/>
        <family val="2"/>
        <scheme val="minor"/>
      </rPr>
      <t xml:space="preserve"> (US$)</t>
    </r>
  </si>
  <si>
    <t>Revised budget</t>
  </si>
  <si>
    <t>Budget variance</t>
  </si>
  <si>
    <t>% budget variation</t>
  </si>
  <si>
    <t>Explanation for budget variation</t>
  </si>
  <si>
    <t>Nurse</t>
  </si>
  <si>
    <r>
      <t xml:space="preserve">Duration </t>
    </r>
    <r>
      <rPr>
        <sz val="10"/>
        <rFont val="Calibri"/>
        <family val="2"/>
        <scheme val="minor"/>
      </rPr>
      <t>(Months, Days or Lump sum)</t>
    </r>
  </si>
  <si>
    <r>
      <t xml:space="preserve">A. Staff and Other Personnel Costs </t>
    </r>
    <r>
      <rPr>
        <b/>
        <i/>
        <sz val="10"/>
        <color indexed="8"/>
        <rFont val="Calibri"/>
        <family val="2"/>
        <scheme val="minor"/>
      </rPr>
      <t>(please itemize costs of staff, consultants and other personnel to be recruited directly by the implementing partner for project implementation)</t>
    </r>
  </si>
  <si>
    <r>
      <t xml:space="preserve">C. Equipment </t>
    </r>
    <r>
      <rPr>
        <b/>
        <i/>
        <sz val="10"/>
        <color indexed="8"/>
        <rFont val="Calibri"/>
        <family val="2"/>
        <scheme val="minor"/>
      </rPr>
      <t>(please itemize costs of non-consumables to be purchased under the project)</t>
    </r>
  </si>
  <si>
    <r>
      <t xml:space="preserve">D. Contractual Services </t>
    </r>
    <r>
      <rPr>
        <b/>
        <i/>
        <sz val="10"/>
        <color indexed="8"/>
        <rFont val="Calibri"/>
        <family val="2"/>
        <scheme val="minor"/>
      </rPr>
      <t>(please list works and services to be contracted under the project)</t>
    </r>
  </si>
  <si>
    <r>
      <t xml:space="preserve">E. Travel </t>
    </r>
    <r>
      <rPr>
        <b/>
        <i/>
        <sz val="10"/>
        <color indexed="8"/>
        <rFont val="Calibri"/>
        <family val="2"/>
        <scheme val="minor"/>
      </rPr>
      <t>(please itemize travel costs of staff, consultants and other personnel for project implementation)</t>
    </r>
  </si>
  <si>
    <r>
      <t xml:space="preserve">F. Transfers and Grants to Counterparts </t>
    </r>
    <r>
      <rPr>
        <b/>
        <i/>
        <sz val="10"/>
        <color indexed="8"/>
        <rFont val="Calibri"/>
        <family val="2"/>
        <scheme val="minor"/>
      </rPr>
      <t>(please list transfers and sub-grants to project implementing partners)</t>
    </r>
  </si>
  <si>
    <r>
      <t xml:space="preserve">G. General Operating and Other Direct Costs </t>
    </r>
    <r>
      <rPr>
        <b/>
        <i/>
        <sz val="10"/>
        <color indexed="8"/>
        <rFont val="Calibri"/>
        <family val="2"/>
        <scheme val="minor"/>
      </rPr>
      <t>(please include general operating expenses and other direct costs for project implementation)</t>
    </r>
  </si>
  <si>
    <r>
      <rPr>
        <b/>
        <sz val="10"/>
        <rFont val="Calibri"/>
        <family val="2"/>
        <scheme val="minor"/>
      </rPr>
      <t xml:space="preserve">C. Equipment </t>
    </r>
    <r>
      <rPr>
        <i/>
        <sz val="10"/>
        <rFont val="Calibri"/>
        <family val="2"/>
        <scheme val="minor"/>
      </rPr>
      <t>(please itemize costs of non-consumables to be purchased under the project)</t>
    </r>
  </si>
  <si>
    <t>Fixed date report</t>
  </si>
  <si>
    <t>Expenditure</t>
  </si>
  <si>
    <t>N/A - Please move this column accordingly if fixed date report falls after the 2nd or 3rd instalment</t>
  </si>
  <si>
    <t>3rd Instalment expenditure</t>
  </si>
  <si>
    <t>2nd Instalment expenditure</t>
  </si>
  <si>
    <t>1st Instalment expenditure</t>
  </si>
  <si>
    <t>Final report</t>
  </si>
  <si>
    <r>
      <t xml:space="preserve">B. Supplies, Commodities, Materials (Programme Inputs) </t>
    </r>
    <r>
      <rPr>
        <i/>
        <sz val="10"/>
        <rFont val="Calibri"/>
        <family val="2"/>
        <scheme val="minor"/>
      </rPr>
      <t>(please itemize direct and indirect costs of consumables to be purchased under the project, including associated transportation, freight, storage and distribution costs)</t>
    </r>
  </si>
  <si>
    <t>B. Supplies, Commodities, Materials  (Programme Inputs)</t>
  </si>
  <si>
    <r>
      <t xml:space="preserve">B. Supplies, Commodities, Materials  (Programme Inputs)
 </t>
    </r>
    <r>
      <rPr>
        <i/>
        <sz val="10"/>
        <color indexed="8"/>
        <rFont val="Calibri"/>
        <family val="2"/>
        <scheme val="minor"/>
      </rPr>
      <t>(please list all budget lines)</t>
    </r>
  </si>
  <si>
    <r>
      <t>B. Supplies, Commodities, Materials  (Programme Inputs)</t>
    </r>
    <r>
      <rPr>
        <b/>
        <i/>
        <sz val="10"/>
        <color indexed="8"/>
        <rFont val="Calibri"/>
        <family val="2"/>
        <scheme val="minor"/>
      </rPr>
      <t>(please itemize direct and indirect costs of consumables to be purchased under the project, including associated transportation, freight, storage and distribution costs)</t>
    </r>
  </si>
  <si>
    <r>
      <t xml:space="preserve">B. Supplies, Commodities, Materials  (Programme Inputs) </t>
    </r>
    <r>
      <rPr>
        <b/>
        <i/>
        <sz val="10"/>
        <color indexed="8"/>
        <rFont val="Calibri"/>
        <family val="2"/>
        <scheme val="minor"/>
      </rPr>
      <t>(please itemize direct and indirect costs of consumables to be purchased under the project, including associated transportation, freight, storage and distribution costs)</t>
    </r>
  </si>
  <si>
    <r>
      <t xml:space="preserve">B. Supplies, Commodities, Materials  (Programme Inputs) </t>
    </r>
    <r>
      <rPr>
        <i/>
        <sz val="10"/>
        <color indexed="8"/>
        <rFont val="Calibri"/>
        <family val="2"/>
        <scheme val="minor"/>
      </rPr>
      <t>(please itemize direct and indirect costs of consumables to be purchased under the project, including associated transportation, freight, storage and distribution costs)</t>
    </r>
  </si>
  <si>
    <r>
      <t xml:space="preserve">B. Supplies, Commodities, Materials (Programme Inputs) </t>
    </r>
    <r>
      <rPr>
        <i/>
        <sz val="10"/>
        <color indexed="8"/>
        <rFont val="Calibri"/>
        <family val="2"/>
        <scheme val="minor"/>
      </rPr>
      <t>(please itemize direct and indirect costs of consumables to be purchased under the project, including associated transportation, freight, storage and distribution costs)</t>
    </r>
  </si>
  <si>
    <r>
      <rPr>
        <b/>
        <sz val="10"/>
        <rFont val="Calibri"/>
        <family val="2"/>
        <scheme val="minor"/>
      </rPr>
      <t xml:space="preserve">B. Supplies, Commodities, Materials  (Programme Inputs) </t>
    </r>
    <r>
      <rPr>
        <i/>
        <sz val="10"/>
        <rFont val="Calibri"/>
        <family val="2"/>
        <scheme val="minor"/>
      </rPr>
      <t>(please itemize direct and indirect costs of consumables to be purchased under the project, including associated transportation, freight, storage and distribution costs)</t>
    </r>
  </si>
  <si>
    <t xml:space="preserve">Please explain how the unit number and unit cost have been estimated. For shared costs refer to guidance above and in Section 5.1 "Basic Definitions and Guidance on the Project Budget Preparation Process" Operational Handbook for CBPFs.
</t>
  </si>
  <si>
    <r>
      <t xml:space="preserve">Please use the template below without modifying the section headings. </t>
    </r>
    <r>
      <rPr>
        <b/>
        <u/>
        <sz val="10"/>
        <rFont val="Calibri"/>
        <family val="2"/>
        <scheme val="minor"/>
      </rPr>
      <t>Wherever possible and relevant</t>
    </r>
    <r>
      <rPr>
        <sz val="10"/>
        <rFont val="Calibri"/>
        <family val="2"/>
        <scheme val="minor"/>
      </rPr>
      <t xml:space="preserve"> please provide a </t>
    </r>
    <r>
      <rPr>
        <b/>
        <sz val="10"/>
        <rFont val="Calibri"/>
        <family val="2"/>
        <scheme val="minor"/>
      </rPr>
      <t>detailed breakdown</t>
    </r>
    <r>
      <rPr>
        <sz val="10"/>
        <rFont val="Calibri"/>
        <family val="2"/>
        <scheme val="minor"/>
      </rPr>
      <t xml:space="preserve"> of items (unit type, quantity, unity cost) and costs for each budget line of the project. </t>
    </r>
    <r>
      <rPr>
        <b/>
        <u/>
        <sz val="10"/>
        <rFont val="Calibri"/>
        <family val="2"/>
        <scheme val="minor"/>
      </rPr>
      <t>The % charged to the CBPF</t>
    </r>
    <r>
      <rPr>
        <sz val="10"/>
        <rFont val="Calibri"/>
        <family val="2"/>
        <scheme val="minor"/>
      </rPr>
      <t xml:space="preserve"> will be 100% with the exception of shared costs, for which please indicate the total cost and the % being charged to the Fund. </t>
    </r>
    <r>
      <rPr>
        <b/>
        <u/>
        <sz val="10"/>
        <rFont val="Calibri"/>
        <family val="2"/>
        <scheme val="minor"/>
      </rPr>
      <t xml:space="preserve">Where breakdown of unit, quantity and unit cost is unavailable or unnecessary, </t>
    </r>
    <r>
      <rPr>
        <sz val="10"/>
        <rFont val="Calibri"/>
        <family val="2"/>
        <scheme val="minor"/>
      </rPr>
      <t xml:space="preserve">please enter total amount of the item along with sufficient description of cost content. </t>
    </r>
    <r>
      <rPr>
        <b/>
        <u/>
        <sz val="10"/>
        <rFont val="Calibri"/>
        <family val="2"/>
        <scheme val="minor"/>
      </rPr>
      <t xml:space="preserve">Please add additional rows, as needed. 
</t>
    </r>
    <r>
      <rPr>
        <sz val="10"/>
        <rFont val="Calibri"/>
        <family val="2"/>
        <scheme val="minor"/>
      </rPr>
      <t>All unit costs and total costs should be rounded to a maximum of 2 decimal places (e.g. 0.00).</t>
    </r>
    <r>
      <rPr>
        <b/>
        <u/>
        <sz val="10"/>
        <rFont val="Calibri"/>
        <family val="2"/>
        <scheme val="minor"/>
      </rPr>
      <t xml:space="preserve">
For further guidance on the budget preparation process, please refer to the "Basic Definitions and Guidance on the Project Budget Preparation Process"  in Section 5 of the Operational Handbook for CBPFs.</t>
    </r>
  </si>
  <si>
    <r>
      <t>Please provide a narrative description of the Project Budget Tool focusing on two aspects: a) how the planned costs contribute to the implementation of the project; and b) how unit numbers, unit costs and total costs have been estimated. For guidance on the latter refer to</t>
    </r>
    <r>
      <rPr>
        <i/>
        <sz val="10"/>
        <rFont val="Calibri"/>
        <family val="2"/>
        <scheme val="minor"/>
      </rPr>
      <t xml:space="preserve"> Section 3. Guidance and basic definition </t>
    </r>
    <r>
      <rPr>
        <sz val="10"/>
        <rFont val="Calibri"/>
        <family val="2"/>
        <scheme val="minor"/>
      </rPr>
      <t xml:space="preserve">of the  CBPF budget guidance document. In particular please ensure that the required information is provided for the following categories, in order to facilitate the evaluation of your proposal:
- </t>
    </r>
    <r>
      <rPr>
        <u/>
        <sz val="10"/>
        <rFont val="Calibri"/>
        <family val="2"/>
        <scheme val="minor"/>
      </rPr>
      <t>Shared costs</t>
    </r>
    <r>
      <rPr>
        <sz val="10"/>
        <rFont val="Calibri"/>
        <family val="2"/>
        <scheme val="minor"/>
      </rPr>
      <t xml:space="preserve"> - please explain how the cost contributes to the implementation of the project, how the allocation to the project was derived (e.g. pro-rata, averages), and how it will be verified throughout implementation.
- </t>
    </r>
    <r>
      <rPr>
        <u/>
        <sz val="10"/>
        <rFont val="Calibri"/>
        <family val="2"/>
        <scheme val="minor"/>
      </rPr>
      <t>Eligible costs</t>
    </r>
    <r>
      <rPr>
        <sz val="10"/>
        <rFont val="Calibri"/>
        <family val="2"/>
        <scheme val="minor"/>
      </rPr>
      <t xml:space="preserve"> - if any costs listed in</t>
    </r>
    <r>
      <rPr>
        <i/>
        <sz val="10"/>
        <rFont val="Calibri"/>
        <family val="2"/>
        <scheme val="minor"/>
      </rPr>
      <t xml:space="preserve"> Section 1.3 Note on other types of expenditures</t>
    </r>
    <r>
      <rPr>
        <sz val="10"/>
        <rFont val="Calibri"/>
        <family val="2"/>
        <scheme val="minor"/>
      </rPr>
      <t xml:space="preserve"> of the budget guidance document are included in the Budget, please justify how they are necessary for the implementation of the project.
- </t>
    </r>
    <r>
      <rPr>
        <u/>
        <sz val="10"/>
        <rFont val="Calibri"/>
        <family val="2"/>
        <scheme val="minor"/>
      </rPr>
      <t>Duties, charges and taxes (including VAT)</t>
    </r>
    <r>
      <rPr>
        <sz val="10"/>
        <rFont val="Calibri"/>
        <family val="2"/>
        <scheme val="minor"/>
      </rPr>
      <t xml:space="preserve"> - please indicate whenever costs are inclusive of duties, charges and taxes, and explain why these could not be recovered.
</t>
    </r>
    <r>
      <rPr>
        <b/>
        <sz val="10"/>
        <rFont val="Calibri"/>
        <family val="2"/>
        <scheme val="minor"/>
      </rPr>
      <t>For further guidance on the budget preparation process, please refer to the "Basic Definitions and Guidance on the Project Budget Preparation Process"  in Section 5 of the Operational Handbook for CBPFs.</t>
    </r>
  </si>
  <si>
    <t>Project code:</t>
  </si>
  <si>
    <t>Project title: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</si>
</sst>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quot;$&quot;#,##0"/>
    <numFmt numFmtId="165" formatCode="[$-409]d\-mmm\-yy;@"/>
    <numFmt numFmtId="166" formatCode="&quot;$&quot;#,##0.00"/>
    <numFmt numFmtId="167" formatCode="_(&quot;$&quot;* #,##0_);_(&quot;$&quot;* \(#,##0\);_(&quot;$&quot;* &quot;-&quot;??_);_(@_)"/>
    <numFmt numFmtId="168" formatCode="_([$$-409]* #,##0.00_);_([$$-409]* \(#,##0.00\);_([$$-409]* &quot;-&quot;??_);_(@_)"/>
    <numFmt numFmtId="169" formatCode="_-[$$-409]* #,##0.00_ ;_-[$$-409]* \-#,##0.00\ ;_-[$$-409]* &quot;-&quot;??_ ;_-@_ "/>
    <numFmt numFmtId="170" formatCode="0.0%"/>
    <numFmt numFmtId="171" formatCode="&quot;$&quot;#,##0.0"/>
  </numFmts>
  <fonts count="45" x14ac:knownFonts="1">
    <font>
      <sz val="10"/>
      <name val="Arial"/>
    </font>
    <font>
      <sz val="10"/>
      <name val="Arial"/>
      <family val="2"/>
    </font>
    <font>
      <sz val="9"/>
      <color indexed="8"/>
      <name val="Arial"/>
      <family val="2"/>
    </font>
    <font>
      <sz val="8"/>
      <name val="Arial"/>
      <family val="2"/>
    </font>
    <font>
      <b/>
      <sz val="9"/>
      <name val="Arial"/>
      <family val="2"/>
    </font>
    <font>
      <sz val="8"/>
      <color indexed="8"/>
      <name val="Arial"/>
      <family val="2"/>
    </font>
    <font>
      <b/>
      <sz val="14"/>
      <color theme="0"/>
      <name val="Calibri"/>
      <family val="2"/>
      <scheme val="minor"/>
    </font>
    <font>
      <b/>
      <sz val="8"/>
      <color theme="0"/>
      <name val="Calibri"/>
      <family val="2"/>
      <scheme val="minor"/>
    </font>
    <font>
      <sz val="9"/>
      <color theme="0"/>
      <name val="Calibri"/>
      <family val="2"/>
      <scheme val="minor"/>
    </font>
    <font>
      <b/>
      <sz val="9"/>
      <color indexed="8"/>
      <name val="Calibri"/>
      <family val="2"/>
      <scheme val="minor"/>
    </font>
    <font>
      <sz val="9"/>
      <color indexed="8"/>
      <name val="Calibri"/>
      <family val="2"/>
      <scheme val="minor"/>
    </font>
    <font>
      <b/>
      <sz val="10"/>
      <color indexed="8"/>
      <name val="Calibri"/>
      <family val="2"/>
      <scheme val="minor"/>
    </font>
    <font>
      <sz val="10"/>
      <color indexed="8"/>
      <name val="Calibri"/>
      <family val="2"/>
      <scheme val="minor"/>
    </font>
    <font>
      <sz val="10"/>
      <name val="Calibri"/>
      <family val="2"/>
      <scheme val="minor"/>
    </font>
    <font>
      <b/>
      <u/>
      <sz val="10"/>
      <name val="Calibri"/>
      <family val="2"/>
      <scheme val="minor"/>
    </font>
    <font>
      <b/>
      <sz val="10"/>
      <name val="Calibri"/>
      <family val="2"/>
      <scheme val="minor"/>
    </font>
    <font>
      <b/>
      <i/>
      <sz val="10"/>
      <color indexed="8"/>
      <name val="Calibri"/>
      <family val="2"/>
      <scheme val="minor"/>
    </font>
    <font>
      <i/>
      <sz val="10"/>
      <color indexed="8"/>
      <name val="Calibri"/>
      <family val="2"/>
      <scheme val="minor"/>
    </font>
    <font>
      <sz val="10"/>
      <color indexed="8"/>
      <name val="Arial"/>
      <family val="2"/>
    </font>
    <font>
      <i/>
      <sz val="10"/>
      <name val="Calibri"/>
      <family val="2"/>
      <scheme val="minor"/>
    </font>
    <font>
      <u/>
      <sz val="10"/>
      <name val="Calibri"/>
      <family val="2"/>
      <scheme val="minor"/>
    </font>
    <font>
      <b/>
      <i/>
      <sz val="10"/>
      <name val="Calibri"/>
      <family val="2"/>
      <scheme val="minor"/>
    </font>
    <font>
      <b/>
      <vertAlign val="superscript"/>
      <sz val="10"/>
      <name val="Calibri"/>
      <family val="2"/>
      <scheme val="minor"/>
    </font>
    <font>
      <sz val="10"/>
      <name val="Arial"/>
      <family val="2"/>
    </font>
    <font>
      <b/>
      <i/>
      <sz val="11"/>
      <color indexed="8"/>
      <name val="Calibri"/>
      <family val="2"/>
      <scheme val="minor"/>
    </font>
    <font>
      <b/>
      <sz val="11"/>
      <name val="Calibri"/>
      <family val="2"/>
      <scheme val="minor"/>
    </font>
    <font>
      <b/>
      <sz val="11"/>
      <color rgb="FF0000CC"/>
      <name val="Calibri"/>
      <family val="2"/>
      <scheme val="minor"/>
    </font>
    <font>
      <sz val="11"/>
      <name val="Calibri"/>
      <family val="2"/>
      <scheme val="minor"/>
    </font>
    <font>
      <sz val="10"/>
      <color rgb="FF0000CC"/>
      <name val="Calibri"/>
      <family val="2"/>
      <scheme val="minor"/>
    </font>
    <font>
      <b/>
      <sz val="10"/>
      <color rgb="FF0000CC"/>
      <name val="Calibri"/>
      <family val="2"/>
      <scheme val="minor"/>
    </font>
    <font>
      <b/>
      <sz val="10"/>
      <color rgb="FFFF0000"/>
      <name val="Calibri"/>
      <family val="2"/>
      <scheme val="minor"/>
    </font>
    <font>
      <b/>
      <u val="double"/>
      <sz val="10"/>
      <name val="Calibri"/>
      <family val="2"/>
      <scheme val="minor"/>
    </font>
    <font>
      <u val="doubleAccounting"/>
      <sz val="10"/>
      <name val="Calibri"/>
      <family val="2"/>
      <scheme val="minor"/>
    </font>
    <font>
      <u val="doubleAccounting"/>
      <sz val="10"/>
      <color rgb="FF0000CC"/>
      <name val="Calibri"/>
      <family val="2"/>
      <scheme val="minor"/>
    </font>
    <font>
      <b/>
      <u val="double"/>
      <sz val="10"/>
      <color rgb="FF0000CC"/>
      <name val="Calibri"/>
      <family val="2"/>
      <scheme val="minor"/>
    </font>
    <font>
      <b/>
      <i/>
      <sz val="12"/>
      <color indexed="8"/>
      <name val="Calibri"/>
      <family val="2"/>
      <scheme val="minor"/>
    </font>
    <font>
      <sz val="12"/>
      <color indexed="8"/>
      <name val="Calibri"/>
      <family val="2"/>
      <scheme val="minor"/>
    </font>
    <font>
      <b/>
      <sz val="12"/>
      <color indexed="8"/>
      <name val="Calibri"/>
      <family val="2"/>
      <scheme val="minor"/>
    </font>
    <font>
      <b/>
      <vertAlign val="superscript"/>
      <sz val="12"/>
      <color indexed="8"/>
      <name val="Calibri"/>
      <family val="2"/>
      <scheme val="minor"/>
    </font>
    <font>
      <sz val="12"/>
      <name val="Arial"/>
      <family val="2"/>
    </font>
    <font>
      <b/>
      <sz val="8"/>
      <color indexed="8"/>
      <name val="Arial"/>
      <family val="2"/>
    </font>
    <font>
      <b/>
      <sz val="12"/>
      <name val="Calibri"/>
      <family val="2"/>
      <scheme val="minor"/>
    </font>
    <font>
      <sz val="12"/>
      <name val="Calibri"/>
      <family val="2"/>
      <scheme val="minor"/>
    </font>
    <font>
      <b/>
      <sz val="12"/>
      <color rgb="FF0000CC"/>
      <name val="Calibri"/>
      <family val="2"/>
      <scheme val="minor"/>
    </font>
    <font>
      <sz val="8"/>
      <color rgb="FF0000CC"/>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4172AD"/>
        <bgColor indexed="64"/>
      </patternFill>
    </fill>
    <fill>
      <patternFill patternType="solid">
        <fgColor rgb="FFA1BDD7"/>
        <bgColor indexed="64"/>
      </patternFill>
    </fill>
    <fill>
      <patternFill patternType="solid">
        <fgColor rgb="FFC0D8FC"/>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3E4FD"/>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32">
    <xf numFmtId="0" fontId="0" fillId="0" borderId="0" xfId="0"/>
    <xf numFmtId="0" fontId="2" fillId="2" borderId="0" xfId="0" applyFont="1" applyFill="1" applyAlignment="1">
      <alignment horizontal="left" vertical="top" wrapText="1"/>
    </xf>
    <xf numFmtId="0" fontId="4" fillId="2" borderId="0" xfId="0" applyFont="1" applyFill="1" applyBorder="1" applyAlignment="1">
      <alignment horizontal="right" vertical="top" indent="1"/>
    </xf>
    <xf numFmtId="0" fontId="4" fillId="2" borderId="0" xfId="0" applyFont="1" applyFill="1" applyBorder="1" applyAlignment="1">
      <alignment horizontal="right" vertical="top" wrapText="1" indent="1"/>
    </xf>
    <xf numFmtId="0" fontId="10" fillId="2" borderId="0" xfId="0" applyFont="1" applyFill="1" applyAlignment="1">
      <alignment horizontal="left" vertical="top" wrapText="1"/>
    </xf>
    <xf numFmtId="164" fontId="9" fillId="2" borderId="0" xfId="0" applyNumberFormat="1" applyFont="1" applyFill="1" applyAlignment="1">
      <alignment horizontal="left" vertical="top" wrapText="1"/>
    </xf>
    <xf numFmtId="49" fontId="12" fillId="2" borderId="3" xfId="0" applyNumberFormat="1" applyFont="1" applyFill="1" applyBorder="1" applyAlignment="1">
      <alignment horizontal="left" vertical="top" wrapText="1"/>
    </xf>
    <xf numFmtId="1" fontId="12" fillId="2" borderId="1" xfId="2" applyNumberFormat="1" applyFont="1" applyFill="1" applyBorder="1" applyAlignment="1">
      <alignment horizontal="center" vertical="top" wrapText="1"/>
    </xf>
    <xf numFmtId="166" fontId="12" fillId="2" borderId="1" xfId="0" applyNumberFormat="1" applyFont="1" applyFill="1" applyBorder="1" applyAlignment="1">
      <alignment horizontal="right" vertical="top" wrapText="1"/>
    </xf>
    <xf numFmtId="0" fontId="18" fillId="2" borderId="0" xfId="0" applyFont="1" applyFill="1" applyAlignment="1">
      <alignment horizontal="left" vertical="top" wrapText="1"/>
    </xf>
    <xf numFmtId="0" fontId="5" fillId="2" borderId="1" xfId="0" applyFont="1" applyFill="1" applyBorder="1" applyAlignment="1">
      <alignment horizontal="left" vertical="top" wrapText="1"/>
    </xf>
    <xf numFmtId="165" fontId="5" fillId="2" borderId="1" xfId="0" applyNumberFormat="1" applyFont="1" applyFill="1" applyBorder="1" applyAlignment="1">
      <alignment horizontal="left" vertical="top" wrapText="1"/>
    </xf>
    <xf numFmtId="9" fontId="2" fillId="2" borderId="0" xfId="3" applyFont="1" applyFill="1" applyAlignment="1">
      <alignment horizontal="left" vertical="top" wrapText="1"/>
    </xf>
    <xf numFmtId="9" fontId="10" fillId="2" borderId="0" xfId="3" applyFont="1" applyFill="1" applyAlignment="1">
      <alignment horizontal="left" vertical="top" wrapText="1"/>
    </xf>
    <xf numFmtId="0" fontId="2"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165" fontId="5" fillId="2" borderId="0" xfId="0" applyNumberFormat="1" applyFont="1" applyFill="1" applyBorder="1" applyAlignment="1">
      <alignment horizontal="left" vertical="top" wrapText="1"/>
    </xf>
    <xf numFmtId="49" fontId="12" fillId="2" borderId="2" xfId="0" applyNumberFormat="1" applyFont="1" applyFill="1" applyBorder="1" applyAlignment="1">
      <alignment horizontal="left" vertical="top" wrapText="1"/>
    </xf>
    <xf numFmtId="49" fontId="12" fillId="2" borderId="2" xfId="0" applyNumberFormat="1" applyFont="1" applyFill="1" applyBorder="1" applyAlignment="1">
      <alignment horizontal="center" vertical="top" wrapText="1"/>
    </xf>
    <xf numFmtId="167" fontId="18" fillId="2" borderId="1" xfId="0" applyNumberFormat="1" applyFont="1" applyFill="1" applyBorder="1" applyAlignment="1">
      <alignment horizontal="left" vertical="top" wrapText="1"/>
    </xf>
    <xf numFmtId="49" fontId="13" fillId="2" borderId="3" xfId="0" applyNumberFormat="1" applyFont="1" applyFill="1" applyBorder="1" applyAlignment="1">
      <alignment horizontal="left" vertical="top" wrapText="1"/>
    </xf>
    <xf numFmtId="1" fontId="13" fillId="2" borderId="1" xfId="2" applyNumberFormat="1" applyFont="1" applyFill="1" applyBorder="1" applyAlignment="1">
      <alignment horizontal="center" vertical="top" wrapText="1"/>
    </xf>
    <xf numFmtId="166" fontId="13" fillId="2" borderId="1" xfId="0" applyNumberFormat="1" applyFont="1" applyFill="1" applyBorder="1" applyAlignment="1">
      <alignment horizontal="right" vertical="top" wrapText="1"/>
    </xf>
    <xf numFmtId="9" fontId="13" fillId="2" borderId="13" xfId="3" applyFont="1" applyFill="1" applyBorder="1" applyAlignment="1">
      <alignment horizontal="right" vertical="top" wrapText="1"/>
    </xf>
    <xf numFmtId="0" fontId="23" fillId="2" borderId="0" xfId="0" applyFont="1" applyFill="1" applyAlignment="1">
      <alignment horizontal="left" vertical="top" wrapText="1"/>
    </xf>
    <xf numFmtId="166" fontId="13" fillId="2" borderId="13" xfId="0" applyNumberFormat="1" applyFont="1" applyFill="1" applyBorder="1" applyAlignment="1">
      <alignment horizontal="right" vertical="top" wrapText="1"/>
    </xf>
    <xf numFmtId="2" fontId="2" fillId="2" borderId="0" xfId="0" applyNumberFormat="1" applyFont="1" applyFill="1" applyAlignment="1">
      <alignment horizontal="left" vertical="top" wrapText="1"/>
    </xf>
    <xf numFmtId="2" fontId="10" fillId="2" borderId="0" xfId="0" applyNumberFormat="1" applyFont="1" applyFill="1" applyAlignment="1">
      <alignment horizontal="left" vertical="top" wrapText="1"/>
    </xf>
    <xf numFmtId="0" fontId="1" fillId="0" borderId="0" xfId="0" applyFont="1"/>
    <xf numFmtId="1" fontId="2" fillId="2" borderId="0" xfId="0" applyNumberFormat="1" applyFont="1" applyFill="1" applyAlignment="1">
      <alignment horizontal="left" vertical="top" wrapText="1"/>
    </xf>
    <xf numFmtId="1" fontId="13" fillId="2" borderId="13" xfId="0" applyNumberFormat="1" applyFont="1" applyFill="1" applyBorder="1" applyAlignment="1">
      <alignment horizontal="right" vertical="top" wrapText="1"/>
    </xf>
    <xf numFmtId="1" fontId="10" fillId="2" borderId="0" xfId="0" applyNumberFormat="1" applyFont="1" applyFill="1" applyAlignment="1">
      <alignment horizontal="left" vertical="top" wrapText="1"/>
    </xf>
    <xf numFmtId="1" fontId="5" fillId="2" borderId="0" xfId="0" applyNumberFormat="1" applyFont="1" applyFill="1" applyBorder="1" applyAlignment="1">
      <alignment horizontal="left" vertical="top" wrapText="1"/>
    </xf>
    <xf numFmtId="0" fontId="2" fillId="3" borderId="0" xfId="0" applyFont="1" applyFill="1" applyAlignment="1">
      <alignment horizontal="left" vertical="top" wrapText="1"/>
    </xf>
    <xf numFmtId="0" fontId="5" fillId="2" borderId="0" xfId="0" applyFont="1" applyFill="1" applyBorder="1" applyAlignment="1">
      <alignment vertical="top" wrapText="1"/>
    </xf>
    <xf numFmtId="0" fontId="21" fillId="5" borderId="3" xfId="0" applyFont="1" applyFill="1" applyBorder="1" applyAlignment="1">
      <alignment horizontal="right" vertical="top" wrapText="1"/>
    </xf>
    <xf numFmtId="1" fontId="13" fillId="5" borderId="1" xfId="0" applyNumberFormat="1" applyFont="1" applyFill="1" applyBorder="1" applyAlignment="1">
      <alignment horizontal="center" vertical="top" wrapText="1"/>
    </xf>
    <xf numFmtId="0" fontId="13" fillId="5" borderId="1" xfId="0" applyFont="1" applyFill="1" applyBorder="1" applyAlignment="1">
      <alignment horizontal="center" vertical="top" wrapText="1"/>
    </xf>
    <xf numFmtId="2" fontId="13" fillId="5" borderId="1" xfId="0" applyNumberFormat="1" applyFont="1" applyFill="1" applyBorder="1" applyAlignment="1">
      <alignment horizontal="center" vertical="top" wrapText="1"/>
    </xf>
    <xf numFmtId="167" fontId="15" fillId="5" borderId="2" xfId="2" applyNumberFormat="1" applyFont="1" applyFill="1" applyBorder="1" applyAlignment="1">
      <alignment horizontal="right" vertical="top" wrapText="1"/>
    </xf>
    <xf numFmtId="167" fontId="13" fillId="6" borderId="2" xfId="2" applyNumberFormat="1" applyFont="1" applyFill="1" applyBorder="1" applyAlignment="1">
      <alignment horizontal="right" vertical="top" wrapText="1"/>
    </xf>
    <xf numFmtId="0" fontId="16" fillId="5" borderId="19" xfId="0" applyFont="1" applyFill="1" applyBorder="1" applyAlignment="1">
      <alignment vertical="top" wrapText="1"/>
    </xf>
    <xf numFmtId="0" fontId="11" fillId="5" borderId="2" xfId="0" applyFont="1" applyFill="1" applyBorder="1" applyAlignment="1">
      <alignment horizontal="center" vertical="top" wrapText="1"/>
    </xf>
    <xf numFmtId="0" fontId="11" fillId="5" borderId="9" xfId="0" applyFont="1" applyFill="1" applyBorder="1" applyAlignment="1">
      <alignment vertical="top" wrapText="1"/>
    </xf>
    <xf numFmtId="0" fontId="17" fillId="5" borderId="2" xfId="0" applyFont="1" applyFill="1" applyBorder="1" applyAlignment="1">
      <alignment vertical="top" wrapText="1"/>
    </xf>
    <xf numFmtId="0" fontId="16" fillId="5" borderId="3" xfId="0" applyFont="1" applyFill="1" applyBorder="1" applyAlignment="1">
      <alignment horizontal="right" vertical="top" wrapText="1"/>
    </xf>
    <xf numFmtId="0" fontId="12" fillId="5" borderId="2" xfId="0" applyFont="1" applyFill="1" applyBorder="1" applyAlignment="1">
      <alignment horizontal="center" vertical="top" wrapText="1"/>
    </xf>
    <xf numFmtId="0" fontId="11" fillId="5" borderId="3" xfId="0" applyFont="1" applyFill="1" applyBorder="1" applyAlignment="1">
      <alignment horizontal="left" vertical="top" wrapText="1"/>
    </xf>
    <xf numFmtId="0" fontId="17" fillId="5" borderId="2" xfId="0" applyFont="1" applyFill="1" applyBorder="1" applyAlignment="1">
      <alignment horizontal="left" vertical="top" wrapText="1"/>
    </xf>
    <xf numFmtId="0" fontId="16" fillId="5" borderId="18" xfId="0" applyFont="1" applyFill="1" applyBorder="1" applyAlignment="1">
      <alignment horizontal="right" vertical="top" wrapText="1"/>
    </xf>
    <xf numFmtId="0" fontId="12" fillId="5" borderId="6" xfId="0" applyFont="1" applyFill="1" applyBorder="1" applyAlignment="1">
      <alignment horizontal="center" vertical="top" wrapText="1"/>
    </xf>
    <xf numFmtId="167" fontId="11" fillId="5" borderId="2" xfId="2" applyNumberFormat="1" applyFont="1" applyFill="1" applyBorder="1" applyAlignment="1">
      <alignment horizontal="right" vertical="top" wrapText="1"/>
    </xf>
    <xf numFmtId="0" fontId="13" fillId="0" borderId="0" xfId="0" applyFont="1"/>
    <xf numFmtId="0" fontId="19" fillId="0" borderId="14" xfId="0" applyFont="1" applyBorder="1"/>
    <xf numFmtId="0" fontId="13" fillId="0" borderId="14" xfId="0" applyFont="1" applyBorder="1"/>
    <xf numFmtId="0" fontId="13" fillId="0" borderId="0" xfId="0" applyFont="1" applyBorder="1"/>
    <xf numFmtId="0" fontId="13" fillId="0" borderId="21" xfId="0" applyFont="1" applyBorder="1"/>
    <xf numFmtId="0" fontId="13" fillId="0" borderId="24" xfId="0" applyFont="1" applyBorder="1"/>
    <xf numFmtId="44" fontId="13" fillId="0" borderId="21" xfId="2" applyFont="1" applyBorder="1" applyAlignment="1">
      <alignment horizontal="center" wrapText="1"/>
    </xf>
    <xf numFmtId="0" fontId="15" fillId="0" borderId="0" xfId="0" applyFont="1"/>
    <xf numFmtId="0" fontId="13" fillId="0" borderId="25" xfId="0" applyFont="1" applyBorder="1"/>
    <xf numFmtId="0" fontId="13" fillId="0" borderId="26" xfId="0" applyFont="1" applyBorder="1"/>
    <xf numFmtId="168" fontId="13" fillId="0" borderId="22" xfId="1" applyNumberFormat="1" applyFont="1" applyBorder="1" applyAlignment="1">
      <alignment horizontal="center" wrapText="1"/>
    </xf>
    <xf numFmtId="0" fontId="13" fillId="0" borderId="22" xfId="0" applyFont="1" applyBorder="1"/>
    <xf numFmtId="9" fontId="13" fillId="0" borderId="0" xfId="3" applyFont="1"/>
    <xf numFmtId="0" fontId="2" fillId="2" borderId="0" xfId="0" applyFont="1" applyFill="1" applyAlignment="1">
      <alignment horizontal="left" vertical="center" wrapText="1"/>
    </xf>
    <xf numFmtId="0" fontId="15" fillId="0" borderId="21" xfId="0" applyFont="1" applyBorder="1" applyAlignment="1">
      <alignment horizontal="center" vertical="center" wrapText="1"/>
    </xf>
    <xf numFmtId="44" fontId="28" fillId="0" borderId="21" xfId="2" applyFont="1" applyBorder="1" applyAlignment="1">
      <alignment horizontal="center" wrapText="1"/>
    </xf>
    <xf numFmtId="9" fontId="13" fillId="3" borderId="27" xfId="3" applyFont="1" applyFill="1" applyBorder="1"/>
    <xf numFmtId="9" fontId="28" fillId="0" borderId="27" xfId="3" applyFont="1" applyBorder="1"/>
    <xf numFmtId="44" fontId="32" fillId="0" borderId="21" xfId="2" applyFont="1" applyBorder="1" applyAlignment="1">
      <alignment horizontal="center" wrapText="1"/>
    </xf>
    <xf numFmtId="44" fontId="33" fillId="0" borderId="21" xfId="2" applyFont="1" applyBorder="1" applyAlignment="1">
      <alignment horizontal="center" wrapText="1"/>
    </xf>
    <xf numFmtId="0" fontId="27" fillId="0" borderId="0" xfId="0" applyFont="1"/>
    <xf numFmtId="9" fontId="32" fillId="7" borderId="20" xfId="3" applyFont="1" applyFill="1" applyBorder="1" applyAlignment="1">
      <alignment horizontal="center" wrapText="1"/>
    </xf>
    <xf numFmtId="0" fontId="27" fillId="0" borderId="30" xfId="0" applyFont="1" applyBorder="1"/>
    <xf numFmtId="9" fontId="13" fillId="0" borderId="17" xfId="3" applyFont="1" applyBorder="1"/>
    <xf numFmtId="9" fontId="13" fillId="0" borderId="0" xfId="3" applyFont="1" applyBorder="1"/>
    <xf numFmtId="0" fontId="15" fillId="0" borderId="15" xfId="0" applyFont="1" applyBorder="1"/>
    <xf numFmtId="0" fontId="21" fillId="0" borderId="5" xfId="0" applyFont="1" applyBorder="1"/>
    <xf numFmtId="0" fontId="15" fillId="0" borderId="0" xfId="0" applyFont="1" applyBorder="1" applyAlignment="1">
      <alignment horizontal="center" vertical="center"/>
    </xf>
    <xf numFmtId="0" fontId="15" fillId="0" borderId="33" xfId="0" applyFont="1" applyBorder="1"/>
    <xf numFmtId="0" fontId="13" fillId="0" borderId="0" xfId="0" applyFont="1" applyBorder="1" applyAlignment="1">
      <alignment horizontal="center" vertical="center"/>
    </xf>
    <xf numFmtId="0" fontId="13" fillId="0" borderId="0" xfId="0" applyFont="1" applyBorder="1" applyAlignment="1">
      <alignment vertical="center"/>
    </xf>
    <xf numFmtId="0" fontId="15" fillId="0" borderId="0" xfId="0" applyFont="1" applyBorder="1"/>
    <xf numFmtId="0" fontId="28" fillId="0" borderId="0" xfId="0" applyFont="1" applyBorder="1"/>
    <xf numFmtId="0" fontId="15" fillId="0" borderId="35" xfId="0" applyFont="1" applyBorder="1"/>
    <xf numFmtId="0" fontId="32" fillId="0" borderId="0" xfId="0" applyFont="1" applyBorder="1"/>
    <xf numFmtId="0" fontId="15" fillId="0" borderId="33" xfId="0" applyFont="1" applyBorder="1" applyAlignment="1">
      <alignment horizontal="center" vertical="center" wrapText="1"/>
    </xf>
    <xf numFmtId="9" fontId="18" fillId="2" borderId="1" xfId="3" applyFont="1" applyFill="1" applyBorder="1" applyAlignment="1">
      <alignment horizontal="center" vertical="top" wrapText="1"/>
    </xf>
    <xf numFmtId="0" fontId="15" fillId="5" borderId="1" xfId="0" applyFont="1" applyFill="1" applyBorder="1" applyAlignment="1">
      <alignment horizontal="center" vertical="center" wrapText="1"/>
    </xf>
    <xf numFmtId="1" fontId="15" fillId="5" borderId="13" xfId="0" applyNumberFormat="1" applyFont="1" applyFill="1" applyBorder="1" applyAlignment="1">
      <alignment horizontal="center" vertical="center" wrapText="1"/>
    </xf>
    <xf numFmtId="9" fontId="15" fillId="5" borderId="13" xfId="3" applyFont="1" applyFill="1" applyBorder="1" applyAlignment="1">
      <alignment horizontal="center" vertical="center" wrapText="1"/>
    </xf>
    <xf numFmtId="0" fontId="35" fillId="5" borderId="3" xfId="0" applyFont="1" applyFill="1" applyBorder="1" applyAlignment="1">
      <alignment horizontal="right" vertical="top" wrapText="1"/>
    </xf>
    <xf numFmtId="1" fontId="36" fillId="5" borderId="1" xfId="0" applyNumberFormat="1" applyFont="1" applyFill="1" applyBorder="1" applyAlignment="1">
      <alignment horizontal="center" vertical="top" wrapText="1"/>
    </xf>
    <xf numFmtId="0" fontId="36" fillId="5" borderId="1" xfId="0" applyFont="1" applyFill="1" applyBorder="1" applyAlignment="1">
      <alignment horizontal="center" vertical="top" wrapText="1"/>
    </xf>
    <xf numFmtId="167" fontId="37" fillId="5" borderId="1" xfId="2" applyNumberFormat="1" applyFont="1" applyFill="1" applyBorder="1" applyAlignment="1">
      <alignment horizontal="right" vertical="top" wrapText="1"/>
    </xf>
    <xf numFmtId="167" fontId="13" fillId="8" borderId="3" xfId="2" applyNumberFormat="1" applyFont="1" applyFill="1" applyBorder="1" applyAlignment="1">
      <alignment horizontal="right" vertical="top" wrapText="1"/>
    </xf>
    <xf numFmtId="167" fontId="37" fillId="5" borderId="3" xfId="2" applyNumberFormat="1" applyFont="1" applyFill="1" applyBorder="1" applyAlignment="1">
      <alignment horizontal="right" vertical="top" wrapText="1"/>
    </xf>
    <xf numFmtId="0" fontId="36" fillId="5" borderId="13" xfId="0" applyFont="1" applyFill="1" applyBorder="1" applyAlignment="1">
      <alignment horizontal="center" vertical="top" wrapText="1"/>
    </xf>
    <xf numFmtId="0" fontId="12" fillId="5" borderId="1" xfId="0" applyFont="1" applyFill="1" applyBorder="1" applyAlignment="1">
      <alignment vertical="top" wrapText="1"/>
    </xf>
    <xf numFmtId="0" fontId="37" fillId="8" borderId="5" xfId="0" applyFont="1" applyFill="1" applyBorder="1" applyAlignment="1">
      <alignment vertical="top" wrapText="1"/>
    </xf>
    <xf numFmtId="1" fontId="36" fillId="8" borderId="14" xfId="0" applyNumberFormat="1" applyFont="1" applyFill="1" applyBorder="1" applyAlignment="1">
      <alignment horizontal="center" vertical="top" wrapText="1"/>
    </xf>
    <xf numFmtId="9" fontId="36" fillId="8" borderId="14" xfId="3" applyFont="1" applyFill="1" applyBorder="1" applyAlignment="1">
      <alignment horizontal="center" vertical="top" wrapText="1"/>
    </xf>
    <xf numFmtId="1" fontId="12" fillId="8" borderId="10" xfId="0" applyNumberFormat="1" applyFont="1" applyFill="1" applyBorder="1" applyAlignment="1">
      <alignment horizontal="left" vertical="top" wrapText="1"/>
    </xf>
    <xf numFmtId="9" fontId="12" fillId="8" borderId="10" xfId="3" applyFont="1" applyFill="1" applyBorder="1" applyAlignment="1">
      <alignment horizontal="left" vertical="top" wrapText="1"/>
    </xf>
    <xf numFmtId="9" fontId="11" fillId="8" borderId="1" xfId="1" applyNumberFormat="1" applyFont="1" applyFill="1" applyBorder="1" applyAlignment="1">
      <alignment horizontal="right" vertical="top" wrapText="1"/>
    </xf>
    <xf numFmtId="0" fontId="11" fillId="8" borderId="5" xfId="0" applyFont="1" applyFill="1" applyBorder="1" applyAlignment="1">
      <alignment vertical="top" wrapText="1"/>
    </xf>
    <xf numFmtId="0" fontId="12" fillId="8" borderId="0" xfId="0" applyFont="1" applyFill="1" applyBorder="1" applyAlignment="1">
      <alignment horizontal="center" vertical="top" wrapText="1"/>
    </xf>
    <xf numFmtId="1" fontId="12" fillId="8" borderId="0" xfId="0" applyNumberFormat="1" applyFont="1" applyFill="1" applyBorder="1" applyAlignment="1">
      <alignment horizontal="center" vertical="top" wrapText="1"/>
    </xf>
    <xf numFmtId="9" fontId="12" fillId="8" borderId="0" xfId="3" applyFont="1" applyFill="1" applyBorder="1" applyAlignment="1">
      <alignment horizontal="center" vertical="top" wrapText="1"/>
    </xf>
    <xf numFmtId="164" fontId="11" fillId="8" borderId="1" xfId="1" applyNumberFormat="1" applyFont="1" applyFill="1" applyBorder="1" applyAlignment="1">
      <alignment horizontal="right" vertical="top" wrapText="1"/>
    </xf>
    <xf numFmtId="0" fontId="37" fillId="8" borderId="7" xfId="0" applyFont="1" applyFill="1" applyBorder="1" applyAlignment="1">
      <alignment horizontal="left" vertical="top" wrapText="1"/>
    </xf>
    <xf numFmtId="0" fontId="36" fillId="8" borderId="8" xfId="0" applyFont="1" applyFill="1" applyBorder="1" applyAlignment="1">
      <alignment horizontal="center" vertical="top" wrapText="1"/>
    </xf>
    <xf numFmtId="1" fontId="36" fillId="8" borderId="8" xfId="0" applyNumberFormat="1" applyFont="1" applyFill="1" applyBorder="1" applyAlignment="1">
      <alignment horizontal="center" vertical="top" wrapText="1"/>
    </xf>
    <xf numFmtId="9" fontId="36" fillId="8" borderId="8" xfId="3" applyFont="1" applyFill="1" applyBorder="1" applyAlignment="1">
      <alignment horizontal="center" vertical="top" wrapText="1"/>
    </xf>
    <xf numFmtId="170" fontId="37" fillId="5" borderId="1" xfId="3" applyNumberFormat="1" applyFont="1" applyFill="1" applyBorder="1" applyAlignment="1">
      <alignment horizontal="center" vertical="center" wrapText="1"/>
    </xf>
    <xf numFmtId="170" fontId="12" fillId="5" borderId="1" xfId="3" applyNumberFormat="1" applyFont="1" applyFill="1" applyBorder="1" applyAlignment="1">
      <alignment horizontal="center" vertical="center" wrapText="1"/>
    </xf>
    <xf numFmtId="9" fontId="11" fillId="8" borderId="1" xfId="0" applyNumberFormat="1" applyFont="1" applyFill="1" applyBorder="1" applyAlignment="1">
      <alignment horizontal="right" vertical="top" wrapText="1"/>
    </xf>
    <xf numFmtId="0" fontId="18" fillId="2" borderId="2" xfId="0" applyFont="1" applyFill="1" applyBorder="1" applyAlignment="1">
      <alignment horizontal="left" vertical="top" wrapText="1"/>
    </xf>
    <xf numFmtId="0" fontId="23" fillId="2" borderId="2" xfId="0" applyFont="1" applyFill="1" applyBorder="1" applyAlignment="1">
      <alignment horizontal="left" vertical="top" wrapText="1"/>
    </xf>
    <xf numFmtId="0" fontId="12" fillId="5" borderId="3" xfId="0" applyFont="1" applyFill="1" applyBorder="1" applyAlignment="1">
      <alignment vertical="top" wrapText="1"/>
    </xf>
    <xf numFmtId="0" fontId="11" fillId="5" borderId="2" xfId="0" applyFont="1" applyFill="1" applyBorder="1" applyAlignment="1">
      <alignment vertical="top" wrapText="1"/>
    </xf>
    <xf numFmtId="167" fontId="37" fillId="8" borderId="3" xfId="2" applyNumberFormat="1" applyFont="1" applyFill="1" applyBorder="1" applyAlignment="1">
      <alignment horizontal="right" vertical="top" wrapText="1"/>
    </xf>
    <xf numFmtId="0" fontId="39" fillId="8" borderId="2" xfId="0" applyFont="1" applyFill="1" applyBorder="1" applyAlignment="1">
      <alignment horizontal="left" vertical="top" wrapText="1"/>
    </xf>
    <xf numFmtId="9" fontId="11" fillId="8" borderId="3" xfId="1" applyNumberFormat="1" applyFont="1" applyFill="1" applyBorder="1" applyAlignment="1">
      <alignment horizontal="right" vertical="top" wrapText="1"/>
    </xf>
    <xf numFmtId="0" fontId="23" fillId="8" borderId="2" xfId="0" applyFont="1" applyFill="1" applyBorder="1" applyAlignment="1">
      <alignment horizontal="left" vertical="top" wrapText="1"/>
    </xf>
    <xf numFmtId="164" fontId="11" fillId="8" borderId="3" xfId="1" applyNumberFormat="1" applyFont="1" applyFill="1" applyBorder="1" applyAlignment="1">
      <alignment horizontal="right" vertical="top" wrapText="1"/>
    </xf>
    <xf numFmtId="164" fontId="37" fillId="8" borderId="18" xfId="1" applyNumberFormat="1" applyFont="1" applyFill="1" applyBorder="1" applyAlignment="1">
      <alignment horizontal="right" vertical="top" wrapText="1"/>
    </xf>
    <xf numFmtId="164" fontId="37" fillId="8" borderId="36" xfId="1" applyNumberFormat="1" applyFont="1" applyFill="1" applyBorder="1" applyAlignment="1">
      <alignment horizontal="right" vertical="top" wrapText="1"/>
    </xf>
    <xf numFmtId="0" fontId="39" fillId="8" borderId="6" xfId="0" applyFont="1" applyFill="1" applyBorder="1" applyAlignment="1">
      <alignment horizontal="left" vertical="top" wrapText="1"/>
    </xf>
    <xf numFmtId="0" fontId="11" fillId="5" borderId="2" xfId="0" applyFont="1" applyFill="1" applyBorder="1" applyAlignment="1">
      <alignment horizontal="center" vertical="center" wrapText="1"/>
    </xf>
    <xf numFmtId="167" fontId="37" fillId="5" borderId="2" xfId="2" applyNumberFormat="1" applyFont="1" applyFill="1" applyBorder="1" applyAlignment="1">
      <alignment horizontal="right" vertical="top" wrapText="1"/>
    </xf>
    <xf numFmtId="167" fontId="37" fillId="8" borderId="2" xfId="2" applyNumberFormat="1" applyFont="1" applyFill="1" applyBorder="1" applyAlignment="1">
      <alignment horizontal="right" vertical="top" wrapText="1"/>
    </xf>
    <xf numFmtId="9" fontId="11" fillId="8" borderId="2" xfId="1" applyNumberFormat="1" applyFont="1" applyFill="1" applyBorder="1" applyAlignment="1">
      <alignment horizontal="right" vertical="top" wrapText="1"/>
    </xf>
    <xf numFmtId="164" fontId="11" fillId="8" borderId="2" xfId="1" applyNumberFormat="1" applyFont="1" applyFill="1" applyBorder="1" applyAlignment="1">
      <alignment horizontal="right" vertical="top" wrapText="1"/>
    </xf>
    <xf numFmtId="164" fontId="37" fillId="8" borderId="6" xfId="1" applyNumberFormat="1" applyFont="1" applyFill="1" applyBorder="1" applyAlignment="1">
      <alignment horizontal="right" vertical="top" wrapText="1"/>
    </xf>
    <xf numFmtId="9" fontId="18" fillId="2" borderId="1" xfId="3" applyFont="1" applyFill="1" applyBorder="1" applyAlignment="1">
      <alignment horizontal="center" vertical="center" wrapText="1"/>
    </xf>
    <xf numFmtId="170" fontId="37" fillId="8" borderId="1" xfId="3" applyNumberFormat="1" applyFont="1" applyFill="1" applyBorder="1" applyAlignment="1">
      <alignment horizontal="center" vertical="center" wrapText="1"/>
    </xf>
    <xf numFmtId="0" fontId="2" fillId="2" borderId="0" xfId="0" applyFont="1" applyFill="1" applyAlignment="1">
      <alignment vertical="top" wrapText="1"/>
    </xf>
    <xf numFmtId="49" fontId="12" fillId="2" borderId="13" xfId="3" applyNumberFormat="1" applyFont="1" applyFill="1" applyBorder="1" applyAlignment="1">
      <alignment horizontal="right" vertical="top" wrapText="1"/>
    </xf>
    <xf numFmtId="0" fontId="15" fillId="8" borderId="5" xfId="0" applyFont="1" applyFill="1" applyBorder="1" applyAlignment="1">
      <alignment vertical="top" wrapText="1"/>
    </xf>
    <xf numFmtId="1" fontId="13" fillId="8" borderId="14" xfId="0" applyNumberFormat="1" applyFont="1" applyFill="1" applyBorder="1" applyAlignment="1">
      <alignment horizontal="center" vertical="top" wrapText="1"/>
    </xf>
    <xf numFmtId="2" fontId="13" fillId="8" borderId="14" xfId="0" applyNumberFormat="1" applyFont="1" applyFill="1" applyBorder="1" applyAlignment="1">
      <alignment horizontal="center" vertical="top" wrapText="1"/>
    </xf>
    <xf numFmtId="9" fontId="13" fillId="8" borderId="14" xfId="3" applyFont="1" applyFill="1" applyBorder="1" applyAlignment="1">
      <alignment horizontal="center" vertical="top" wrapText="1"/>
    </xf>
    <xf numFmtId="1" fontId="13" fillId="8" borderId="10" xfId="0" applyNumberFormat="1" applyFont="1" applyFill="1" applyBorder="1" applyAlignment="1">
      <alignment horizontal="left" vertical="top" wrapText="1"/>
    </xf>
    <xf numFmtId="2" fontId="13" fillId="8" borderId="10" xfId="0" applyNumberFormat="1" applyFont="1" applyFill="1" applyBorder="1" applyAlignment="1">
      <alignment horizontal="left" vertical="top" wrapText="1"/>
    </xf>
    <xf numFmtId="9" fontId="13" fillId="8" borderId="10" xfId="3" applyFont="1" applyFill="1" applyBorder="1" applyAlignment="1">
      <alignment horizontal="left" vertical="top" wrapText="1"/>
    </xf>
    <xf numFmtId="9" fontId="15" fillId="8" borderId="2" xfId="0" applyNumberFormat="1" applyFont="1" applyFill="1" applyBorder="1" applyAlignment="1">
      <alignment horizontal="right" vertical="top" wrapText="1"/>
    </xf>
    <xf numFmtId="0" fontId="13" fillId="8" borderId="0" xfId="0" applyFont="1" applyFill="1" applyBorder="1" applyAlignment="1">
      <alignment horizontal="center" vertical="top" wrapText="1"/>
    </xf>
    <xf numFmtId="1" fontId="13" fillId="8" borderId="0" xfId="0" applyNumberFormat="1" applyFont="1" applyFill="1" applyBorder="1" applyAlignment="1">
      <alignment horizontal="center" vertical="top" wrapText="1"/>
    </xf>
    <xf numFmtId="2" fontId="13" fillId="8" borderId="0" xfId="0" applyNumberFormat="1" applyFont="1" applyFill="1" applyBorder="1" applyAlignment="1">
      <alignment horizontal="center" vertical="top" wrapText="1"/>
    </xf>
    <xf numFmtId="9" fontId="13" fillId="8" borderId="0" xfId="3" applyFont="1" applyFill="1" applyBorder="1" applyAlignment="1">
      <alignment horizontal="center" vertical="top" wrapText="1"/>
    </xf>
    <xf numFmtId="0" fontId="15" fillId="8" borderId="7" xfId="0" applyFont="1" applyFill="1" applyBorder="1" applyAlignment="1">
      <alignment horizontal="left" vertical="top" wrapText="1"/>
    </xf>
    <xf numFmtId="0" fontId="13" fillId="8" borderId="8" xfId="0" applyFont="1" applyFill="1" applyBorder="1" applyAlignment="1">
      <alignment horizontal="center" vertical="top" wrapText="1"/>
    </xf>
    <xf numFmtId="1" fontId="13" fillId="8" borderId="8" xfId="0" applyNumberFormat="1" applyFont="1" applyFill="1" applyBorder="1" applyAlignment="1">
      <alignment horizontal="center" vertical="top" wrapText="1"/>
    </xf>
    <xf numFmtId="2" fontId="13" fillId="8" borderId="8" xfId="0" applyNumberFormat="1" applyFont="1" applyFill="1" applyBorder="1" applyAlignment="1">
      <alignment horizontal="center" vertical="top" wrapText="1"/>
    </xf>
    <xf numFmtId="9" fontId="13" fillId="8" borderId="8" xfId="3" applyFont="1" applyFill="1" applyBorder="1" applyAlignment="1">
      <alignment horizontal="center" vertical="top" wrapText="1"/>
    </xf>
    <xf numFmtId="170" fontId="28" fillId="0" borderId="20" xfId="3" applyNumberFormat="1" applyFont="1" applyBorder="1" applyAlignment="1">
      <alignment horizontal="center" wrapText="1"/>
    </xf>
    <xf numFmtId="170" fontId="28" fillId="0" borderId="27" xfId="3" applyNumberFormat="1" applyFont="1" applyBorder="1"/>
    <xf numFmtId="170" fontId="13" fillId="3" borderId="20" xfId="3" applyNumberFormat="1" applyFont="1" applyFill="1" applyBorder="1" applyAlignment="1">
      <alignment horizontal="center" wrapText="1"/>
    </xf>
    <xf numFmtId="170" fontId="13" fillId="3" borderId="27" xfId="3" applyNumberFormat="1" applyFont="1" applyFill="1" applyBorder="1"/>
    <xf numFmtId="171" fontId="15" fillId="8" borderId="4" xfId="1" applyNumberFormat="1" applyFont="1" applyFill="1" applyBorder="1" applyAlignment="1">
      <alignment horizontal="right" vertical="top" wrapText="1"/>
    </xf>
    <xf numFmtId="171" fontId="15" fillId="8" borderId="6" xfId="1" applyNumberFormat="1" applyFont="1" applyFill="1" applyBorder="1" applyAlignment="1">
      <alignment horizontal="right" vertical="top" wrapText="1"/>
    </xf>
    <xf numFmtId="44" fontId="25" fillId="0" borderId="30" xfId="2" applyFont="1" applyBorder="1" applyAlignment="1">
      <alignment horizontal="center" wrapText="1"/>
    </xf>
    <xf numFmtId="9" fontId="25" fillId="0" borderId="32" xfId="3" applyFont="1" applyBorder="1" applyAlignment="1">
      <alignment horizontal="center" wrapText="1"/>
    </xf>
    <xf numFmtId="44" fontId="26" fillId="0" borderId="30" xfId="2" applyFont="1" applyBorder="1" applyAlignment="1">
      <alignment horizontal="center" wrapText="1"/>
    </xf>
    <xf numFmtId="0" fontId="15" fillId="0" borderId="0" xfId="0" applyFont="1" applyBorder="1" applyAlignment="1">
      <alignment horizontal="left" vertical="center" indent="4"/>
    </xf>
    <xf numFmtId="0" fontId="15" fillId="5" borderId="15" xfId="0" applyFont="1" applyFill="1" applyBorder="1"/>
    <xf numFmtId="0" fontId="13" fillId="5" borderId="0" xfId="0" applyFont="1" applyFill="1" applyBorder="1"/>
    <xf numFmtId="0" fontId="28" fillId="5" borderId="0" xfId="0" applyFont="1" applyFill="1" applyBorder="1"/>
    <xf numFmtId="44" fontId="13" fillId="5" borderId="21" xfId="2" applyFont="1" applyFill="1" applyBorder="1" applyAlignment="1">
      <alignment horizontal="center" wrapText="1"/>
    </xf>
    <xf numFmtId="169" fontId="13" fillId="5" borderId="21" xfId="2" applyNumberFormat="1" applyFont="1" applyFill="1" applyBorder="1" applyAlignment="1">
      <alignment horizontal="center" wrapText="1"/>
    </xf>
    <xf numFmtId="170" fontId="13" fillId="5" borderId="20" xfId="3" applyNumberFormat="1" applyFont="1" applyFill="1" applyBorder="1" applyAlignment="1">
      <alignment horizontal="center" wrapText="1"/>
    </xf>
    <xf numFmtId="44" fontId="28" fillId="5" borderId="21" xfId="2" applyFont="1" applyFill="1" applyBorder="1" applyAlignment="1">
      <alignment horizontal="center" wrapText="1"/>
    </xf>
    <xf numFmtId="170" fontId="28" fillId="5" borderId="20" xfId="3" applyNumberFormat="1" applyFont="1" applyFill="1" applyBorder="1" applyAlignment="1">
      <alignment horizontal="center" wrapText="1"/>
    </xf>
    <xf numFmtId="170" fontId="13" fillId="5" borderId="27" xfId="3" applyNumberFormat="1" applyFont="1" applyFill="1" applyBorder="1"/>
    <xf numFmtId="170" fontId="28" fillId="5" borderId="27" xfId="3" applyNumberFormat="1" applyFont="1" applyFill="1" applyBorder="1"/>
    <xf numFmtId="9" fontId="13" fillId="5" borderId="20" xfId="3" applyFont="1" applyFill="1" applyBorder="1" applyAlignment="1">
      <alignment horizontal="center" wrapText="1"/>
    </xf>
    <xf numFmtId="9" fontId="28" fillId="5" borderId="20" xfId="3" applyFont="1" applyFill="1" applyBorder="1" applyAlignment="1">
      <alignment horizontal="center" wrapText="1"/>
    </xf>
    <xf numFmtId="0" fontId="31" fillId="5" borderId="35" xfId="0" applyFont="1" applyFill="1" applyBorder="1"/>
    <xf numFmtId="0" fontId="31" fillId="5" borderId="24" xfId="0" applyFont="1" applyFill="1" applyBorder="1"/>
    <xf numFmtId="0" fontId="31" fillId="5" borderId="0" xfId="0" applyFont="1" applyFill="1" applyBorder="1"/>
    <xf numFmtId="44" fontId="31" fillId="5" borderId="21" xfId="2" applyFont="1" applyFill="1" applyBorder="1" applyAlignment="1">
      <alignment horizontal="center" wrapText="1"/>
    </xf>
    <xf numFmtId="9" fontId="31" fillId="5" borderId="20" xfId="3" applyFont="1" applyFill="1" applyBorder="1" applyAlignment="1">
      <alignment horizontal="center" wrapText="1"/>
    </xf>
    <xf numFmtId="44" fontId="34" fillId="5" borderId="21" xfId="2" applyFont="1" applyFill="1" applyBorder="1" applyAlignment="1">
      <alignment horizontal="center" wrapText="1"/>
    </xf>
    <xf numFmtId="9" fontId="13" fillId="5" borderId="27" xfId="3" applyFont="1" applyFill="1" applyBorder="1"/>
    <xf numFmtId="9" fontId="28" fillId="5" borderId="27" xfId="3" applyFont="1" applyFill="1" applyBorder="1"/>
    <xf numFmtId="0" fontId="15" fillId="5" borderId="15" xfId="0" applyFont="1" applyFill="1" applyBorder="1" applyAlignment="1">
      <alignment horizontal="center" vertical="top" wrapText="1"/>
    </xf>
    <xf numFmtId="0" fontId="15" fillId="5" borderId="0" xfId="0" applyFont="1" applyFill="1" applyBorder="1" applyAlignment="1">
      <alignment horizontal="center" vertical="top" wrapText="1"/>
    </xf>
    <xf numFmtId="0" fontId="15" fillId="5" borderId="15" xfId="0" applyFont="1" applyFill="1" applyBorder="1" applyAlignment="1">
      <alignment horizontal="left" vertical="top"/>
    </xf>
    <xf numFmtId="168" fontId="13" fillId="5" borderId="0" xfId="1" applyNumberFormat="1" applyFont="1" applyFill="1" applyBorder="1" applyAlignment="1"/>
    <xf numFmtId="0" fontId="41" fillId="0" borderId="15" xfId="0" applyFont="1" applyBorder="1"/>
    <xf numFmtId="0" fontId="41" fillId="0" borderId="0" xfId="0" applyFont="1" applyBorder="1"/>
    <xf numFmtId="0" fontId="42" fillId="0" borderId="0" xfId="0" applyFont="1" applyBorder="1"/>
    <xf numFmtId="0" fontId="41" fillId="0" borderId="0" xfId="0" applyFont="1" applyBorder="1" applyAlignment="1">
      <alignment horizontal="left" vertical="center" indent="4"/>
    </xf>
    <xf numFmtId="9" fontId="42" fillId="0" borderId="0" xfId="3" applyFont="1" applyBorder="1"/>
    <xf numFmtId="9" fontId="42" fillId="0" borderId="17" xfId="3" applyFont="1" applyBorder="1"/>
    <xf numFmtId="0" fontId="42" fillId="0" borderId="0" xfId="0" applyFont="1" applyBorder="1" applyAlignment="1">
      <alignment horizontal="left" vertical="center" indent="4"/>
    </xf>
    <xf numFmtId="0" fontId="41" fillId="0" borderId="33" xfId="0" applyFont="1" applyBorder="1"/>
    <xf numFmtId="0" fontId="42" fillId="0" borderId="21" xfId="0" applyFont="1" applyBorder="1"/>
    <xf numFmtId="0" fontId="41" fillId="0" borderId="15" xfId="0" applyFont="1" applyBorder="1" applyAlignment="1">
      <alignment horizontal="center"/>
    </xf>
    <xf numFmtId="0" fontId="42" fillId="0" borderId="0" xfId="0" applyFont="1" applyBorder="1" applyAlignment="1">
      <alignment horizontal="center"/>
    </xf>
    <xf numFmtId="0" fontId="42" fillId="0" borderId="0" xfId="0" applyFont="1" applyBorder="1" applyAlignment="1">
      <alignment horizontal="center" vertical="center"/>
    </xf>
    <xf numFmtId="0" fontId="41" fillId="0" borderId="38" xfId="0" applyFont="1" applyBorder="1"/>
    <xf numFmtId="0" fontId="42" fillId="0" borderId="28" xfId="0" applyFont="1" applyBorder="1"/>
    <xf numFmtId="9" fontId="42" fillId="0" borderId="28" xfId="3" applyFont="1" applyBorder="1"/>
    <xf numFmtId="9" fontId="42" fillId="0" borderId="39" xfId="3" applyFont="1" applyBorder="1"/>
    <xf numFmtId="0" fontId="42" fillId="0" borderId="15" xfId="0" applyFont="1" applyBorder="1" applyAlignment="1">
      <alignment horizontal="left" vertical="top" wrapText="1"/>
    </xf>
    <xf numFmtId="0" fontId="42" fillId="0" borderId="0" xfId="0" applyFont="1" applyBorder="1" applyAlignment="1">
      <alignment horizontal="left" vertical="top" wrapText="1"/>
    </xf>
    <xf numFmtId="168" fontId="15" fillId="0" borderId="24" xfId="1" applyNumberFormat="1" applyFont="1" applyBorder="1" applyAlignment="1">
      <alignment horizontal="center" wrapText="1"/>
    </xf>
    <xf numFmtId="0" fontId="15" fillId="5" borderId="10" xfId="0" applyFont="1" applyFill="1" applyBorder="1"/>
    <xf numFmtId="0" fontId="13" fillId="5" borderId="1" xfId="0" applyFont="1" applyFill="1" applyBorder="1"/>
    <xf numFmtId="9" fontId="15" fillId="5" borderId="1" xfId="3" applyFont="1" applyFill="1" applyBorder="1" applyAlignment="1">
      <alignment horizontal="center"/>
    </xf>
    <xf numFmtId="0" fontId="29" fillId="5" borderId="1" xfId="0" applyFont="1" applyFill="1" applyBorder="1" applyAlignment="1">
      <alignment horizontal="center" vertical="center" wrapText="1"/>
    </xf>
    <xf numFmtId="9" fontId="29" fillId="5" borderId="1" xfId="3" applyFont="1" applyFill="1" applyBorder="1" applyAlignment="1">
      <alignment horizontal="center"/>
    </xf>
    <xf numFmtId="0" fontId="14" fillId="5" borderId="9" xfId="0" applyFont="1" applyFill="1" applyBorder="1"/>
    <xf numFmtId="44" fontId="15" fillId="5" borderId="21" xfId="2" applyFont="1" applyFill="1" applyBorder="1" applyAlignment="1">
      <alignment horizontal="center" wrapText="1"/>
    </xf>
    <xf numFmtId="0" fontId="13" fillId="5"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5" fillId="5" borderId="19" xfId="0" applyFont="1" applyFill="1" applyBorder="1" applyAlignment="1">
      <alignment horizontal="center" vertical="top" wrapText="1"/>
    </xf>
    <xf numFmtId="0" fontId="15" fillId="5" borderId="20" xfId="0" applyFont="1" applyFill="1" applyBorder="1" applyAlignment="1">
      <alignment horizontal="center" vertical="top" wrapText="1"/>
    </xf>
    <xf numFmtId="1" fontId="15" fillId="5" borderId="43" xfId="0" applyNumberFormat="1" applyFont="1" applyFill="1" applyBorder="1" applyAlignment="1">
      <alignment horizontal="center" vertical="top" wrapText="1"/>
    </xf>
    <xf numFmtId="9" fontId="15" fillId="5" borderId="43" xfId="3" applyFont="1" applyFill="1" applyBorder="1" applyAlignment="1">
      <alignment horizontal="center" vertical="top" wrapText="1"/>
    </xf>
    <xf numFmtId="0" fontId="15" fillId="5" borderId="34" xfId="0" applyFont="1" applyFill="1" applyBorder="1" applyAlignment="1">
      <alignment horizontal="center" vertical="top" wrapText="1"/>
    </xf>
    <xf numFmtId="0" fontId="15" fillId="3" borderId="13" xfId="0" applyFont="1" applyFill="1" applyBorder="1" applyAlignment="1">
      <alignment horizontal="center" vertical="top" wrapText="1"/>
    </xf>
    <xf numFmtId="2" fontId="15" fillId="5" borderId="34" xfId="0" applyNumberFormat="1" applyFont="1" applyFill="1" applyBorder="1" applyAlignment="1">
      <alignment horizontal="center" vertical="top" wrapText="1"/>
    </xf>
    <xf numFmtId="167" fontId="13" fillId="3" borderId="13" xfId="2" applyNumberFormat="1" applyFont="1" applyFill="1" applyBorder="1" applyAlignment="1">
      <alignment horizontal="right" vertical="top" wrapText="1"/>
    </xf>
    <xf numFmtId="9" fontId="13" fillId="2" borderId="1" xfId="3" applyFont="1" applyFill="1" applyBorder="1" applyAlignment="1">
      <alignment horizontal="right" vertical="top" wrapText="1"/>
    </xf>
    <xf numFmtId="166" fontId="13" fillId="2" borderId="2" xfId="0" applyNumberFormat="1" applyFont="1" applyFill="1" applyBorder="1" applyAlignment="1">
      <alignment horizontal="right" vertical="top" wrapText="1"/>
    </xf>
    <xf numFmtId="167" fontId="15" fillId="3" borderId="13" xfId="2" applyNumberFormat="1" applyFont="1" applyFill="1" applyBorder="1" applyAlignment="1">
      <alignment horizontal="right" vertical="top" wrapText="1"/>
    </xf>
    <xf numFmtId="9" fontId="13" fillId="5" borderId="1" xfId="3" applyFont="1" applyFill="1" applyBorder="1" applyAlignment="1">
      <alignment horizontal="center" vertical="top" wrapText="1"/>
    </xf>
    <xf numFmtId="2" fontId="13" fillId="5" borderId="2" xfId="0" applyNumberFormat="1" applyFont="1" applyFill="1" applyBorder="1" applyAlignment="1">
      <alignment horizontal="center" vertical="top" wrapText="1"/>
    </xf>
    <xf numFmtId="167" fontId="13" fillId="9" borderId="2" xfId="2" applyNumberFormat="1" applyFont="1" applyFill="1" applyBorder="1" applyAlignment="1">
      <alignment horizontal="right" vertical="top" wrapText="1"/>
    </xf>
    <xf numFmtId="0" fontId="15" fillId="5" borderId="5" xfId="0" applyFont="1" applyFill="1" applyBorder="1" applyAlignment="1">
      <alignment vertical="top" wrapText="1"/>
    </xf>
    <xf numFmtId="1" fontId="13" fillId="5" borderId="14" xfId="0" applyNumberFormat="1" applyFont="1" applyFill="1" applyBorder="1" applyAlignment="1">
      <alignment horizontal="center" vertical="top" wrapText="1"/>
    </xf>
    <xf numFmtId="9" fontId="13" fillId="5" borderId="14" xfId="3" applyFont="1" applyFill="1" applyBorder="1" applyAlignment="1">
      <alignment horizontal="center" vertical="top" wrapText="1"/>
    </xf>
    <xf numFmtId="164" fontId="15" fillId="5" borderId="4" xfId="1" applyNumberFormat="1" applyFont="1" applyFill="1" applyBorder="1" applyAlignment="1">
      <alignment horizontal="right" vertical="top" wrapText="1"/>
    </xf>
    <xf numFmtId="164" fontId="15" fillId="3" borderId="14" xfId="1" applyNumberFormat="1" applyFont="1" applyFill="1" applyBorder="1" applyAlignment="1">
      <alignment horizontal="right" vertical="top" wrapText="1"/>
    </xf>
    <xf numFmtId="9" fontId="15" fillId="5" borderId="1" xfId="3" applyFont="1" applyFill="1" applyBorder="1" applyAlignment="1">
      <alignment horizontal="center" vertical="top" wrapText="1"/>
    </xf>
    <xf numFmtId="1" fontId="13" fillId="5" borderId="10" xfId="0" applyNumberFormat="1" applyFont="1" applyFill="1" applyBorder="1" applyAlignment="1">
      <alignment horizontal="left" vertical="top" wrapText="1"/>
    </xf>
    <xf numFmtId="9" fontId="13" fillId="5" borderId="10" xfId="3" applyFont="1" applyFill="1" applyBorder="1" applyAlignment="1">
      <alignment horizontal="left" vertical="top" wrapText="1"/>
    </xf>
    <xf numFmtId="9" fontId="15" fillId="2" borderId="2" xfId="0" applyNumberFormat="1" applyFont="1" applyFill="1" applyBorder="1" applyAlignment="1">
      <alignment horizontal="right" vertical="top" wrapText="1"/>
    </xf>
    <xf numFmtId="9" fontId="15" fillId="3" borderId="10" xfId="0" applyNumberFormat="1" applyFont="1" applyFill="1" applyBorder="1" applyAlignment="1">
      <alignment horizontal="right" vertical="top" wrapText="1"/>
    </xf>
    <xf numFmtId="9" fontId="15" fillId="2" borderId="13" xfId="0" applyNumberFormat="1" applyFont="1" applyFill="1" applyBorder="1" applyAlignment="1">
      <alignment horizontal="right" vertical="top" wrapText="1"/>
    </xf>
    <xf numFmtId="9" fontId="15" fillId="0" borderId="13" xfId="0" applyNumberFormat="1" applyFont="1" applyFill="1" applyBorder="1" applyAlignment="1">
      <alignment horizontal="right" vertical="top" wrapText="1"/>
    </xf>
    <xf numFmtId="1" fontId="13" fillId="0" borderId="10" xfId="0" applyNumberFormat="1" applyFont="1" applyFill="1" applyBorder="1" applyAlignment="1">
      <alignment horizontal="left" vertical="top" wrapText="1"/>
    </xf>
    <xf numFmtId="9" fontId="13" fillId="0" borderId="10" xfId="3" applyFont="1" applyFill="1" applyBorder="1" applyAlignment="1">
      <alignment horizontal="left" vertical="top" wrapText="1"/>
    </xf>
    <xf numFmtId="9" fontId="15" fillId="2" borderId="1" xfId="0" applyNumberFormat="1" applyFont="1" applyFill="1" applyBorder="1" applyAlignment="1">
      <alignment horizontal="right" vertical="top" wrapText="1"/>
    </xf>
    <xf numFmtId="2" fontId="13" fillId="0" borderId="12" xfId="0" applyNumberFormat="1" applyFont="1" applyFill="1" applyBorder="1" applyAlignment="1">
      <alignment horizontal="left" vertical="top" wrapText="1"/>
    </xf>
    <xf numFmtId="0" fontId="13" fillId="5" borderId="0" xfId="0" applyFont="1" applyFill="1" applyBorder="1" applyAlignment="1">
      <alignment horizontal="center" vertical="top" wrapText="1"/>
    </xf>
    <xf numFmtId="1" fontId="13" fillId="5" borderId="0" xfId="0" applyNumberFormat="1" applyFont="1" applyFill="1" applyBorder="1" applyAlignment="1">
      <alignment horizontal="center" vertical="top" wrapText="1"/>
    </xf>
    <xf numFmtId="9" fontId="13" fillId="5" borderId="0" xfId="3" applyFont="1" applyFill="1" applyBorder="1" applyAlignment="1">
      <alignment horizontal="center" vertical="top" wrapText="1"/>
    </xf>
    <xf numFmtId="164" fontId="15" fillId="3" borderId="0" xfId="1" applyNumberFormat="1" applyFont="1" applyFill="1" applyBorder="1" applyAlignment="1">
      <alignment horizontal="right" vertical="top" wrapText="1"/>
    </xf>
    <xf numFmtId="0" fontId="15" fillId="5" borderId="7" xfId="0" applyFont="1" applyFill="1" applyBorder="1" applyAlignment="1">
      <alignment horizontal="left" vertical="top" wrapText="1"/>
    </xf>
    <xf numFmtId="0" fontId="13" fillId="5" borderId="8" xfId="0" applyFont="1" applyFill="1" applyBorder="1" applyAlignment="1">
      <alignment horizontal="center" vertical="top" wrapText="1"/>
    </xf>
    <xf numFmtId="1" fontId="13" fillId="5" borderId="8" xfId="0" applyNumberFormat="1" applyFont="1" applyFill="1" applyBorder="1" applyAlignment="1">
      <alignment horizontal="center" vertical="top" wrapText="1"/>
    </xf>
    <xf numFmtId="9" fontId="13" fillId="5" borderId="8" xfId="3" applyFont="1" applyFill="1" applyBorder="1" applyAlignment="1">
      <alignment horizontal="center" vertical="top" wrapText="1"/>
    </xf>
    <xf numFmtId="164" fontId="15" fillId="5" borderId="6" xfId="1" applyNumberFormat="1" applyFont="1" applyFill="1" applyBorder="1" applyAlignment="1">
      <alignment horizontal="right" vertical="top" wrapText="1"/>
    </xf>
    <xf numFmtId="164" fontId="15" fillId="3" borderId="8" xfId="1" applyNumberFormat="1" applyFont="1" applyFill="1" applyBorder="1" applyAlignment="1">
      <alignment horizontal="right" vertical="top" wrapText="1"/>
    </xf>
    <xf numFmtId="2" fontId="13" fillId="5" borderId="6" xfId="0" applyNumberFormat="1" applyFont="1" applyFill="1" applyBorder="1" applyAlignment="1">
      <alignment horizontal="center" vertical="top" wrapText="1"/>
    </xf>
    <xf numFmtId="164" fontId="9" fillId="3" borderId="0" xfId="0" applyNumberFormat="1" applyFont="1" applyFill="1" applyAlignment="1">
      <alignment horizontal="left" vertical="top" wrapText="1"/>
    </xf>
    <xf numFmtId="165" fontId="5" fillId="2" borderId="13" xfId="0" applyNumberFormat="1" applyFont="1" applyFill="1" applyBorder="1" applyAlignment="1">
      <alignment horizontal="left" vertical="center" wrapText="1"/>
    </xf>
    <xf numFmtId="0" fontId="11" fillId="5" borderId="1" xfId="0" applyFont="1" applyFill="1" applyBorder="1" applyAlignment="1">
      <alignment horizontal="center" vertical="center" wrapText="1"/>
    </xf>
    <xf numFmtId="9" fontId="15" fillId="5" borderId="2" xfId="3" applyFont="1" applyFill="1" applyBorder="1" applyAlignment="1">
      <alignment horizontal="center" vertical="center" wrapText="1"/>
    </xf>
    <xf numFmtId="165" fontId="5" fillId="2" borderId="0" xfId="0" applyNumberFormat="1" applyFont="1" applyFill="1" applyBorder="1" applyAlignment="1">
      <alignment horizontal="center" vertical="top" wrapText="1"/>
    </xf>
    <xf numFmtId="0" fontId="5" fillId="2" borderId="13"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2" fillId="2" borderId="13"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165" fontId="5" fillId="2" borderId="13" xfId="0" applyNumberFormat="1" applyFont="1" applyFill="1" applyBorder="1" applyAlignment="1">
      <alignment vertical="center" wrapText="1"/>
    </xf>
    <xf numFmtId="165" fontId="5" fillId="2" borderId="10" xfId="0" applyNumberFormat="1" applyFont="1" applyFill="1" applyBorder="1" applyAlignment="1">
      <alignment vertical="center" wrapText="1"/>
    </xf>
    <xf numFmtId="165" fontId="5" fillId="2" borderId="11" xfId="0" applyNumberFormat="1" applyFont="1" applyFill="1" applyBorder="1" applyAlignment="1">
      <alignment vertical="center" wrapText="1"/>
    </xf>
    <xf numFmtId="0" fontId="6" fillId="4" borderId="29" xfId="0" applyFont="1" applyFill="1" applyBorder="1" applyAlignment="1">
      <alignment vertical="center" wrapText="1"/>
    </xf>
    <xf numFmtId="0" fontId="6" fillId="4" borderId="30" xfId="0" applyFont="1" applyFill="1" applyBorder="1" applyAlignment="1">
      <alignment vertical="center" wrapText="1"/>
    </xf>
    <xf numFmtId="0" fontId="6" fillId="4" borderId="31" xfId="0" applyFont="1" applyFill="1" applyBorder="1" applyAlignment="1">
      <alignment vertical="center" wrapText="1"/>
    </xf>
    <xf numFmtId="0" fontId="15" fillId="5" borderId="40" xfId="0" applyFont="1" applyFill="1" applyBorder="1" applyAlignment="1">
      <alignment vertical="center" wrapText="1"/>
    </xf>
    <xf numFmtId="0" fontId="24" fillId="5" borderId="37" xfId="0" applyFont="1" applyFill="1" applyBorder="1" applyAlignment="1">
      <alignment vertical="top"/>
    </xf>
    <xf numFmtId="0" fontId="24" fillId="5" borderId="47" xfId="0" applyFont="1" applyFill="1" applyBorder="1" applyAlignment="1">
      <alignment vertical="top"/>
    </xf>
    <xf numFmtId="0" fontId="24" fillId="5" borderId="48" xfId="0" applyFont="1" applyFill="1" applyBorder="1" applyAlignment="1">
      <alignment vertical="top"/>
    </xf>
    <xf numFmtId="0" fontId="11" fillId="5" borderId="49" xfId="0" applyFont="1" applyFill="1" applyBorder="1" applyAlignment="1">
      <alignment vertical="center" wrapText="1"/>
    </xf>
    <xf numFmtId="0" fontId="11" fillId="5" borderId="47" xfId="0" applyFont="1" applyFill="1" applyBorder="1" applyAlignment="1">
      <alignment vertical="center" wrapText="1"/>
    </xf>
    <xf numFmtId="0" fontId="11" fillId="5" borderId="48" xfId="0" applyFont="1" applyFill="1" applyBorder="1" applyAlignment="1">
      <alignment vertical="center" wrapText="1"/>
    </xf>
    <xf numFmtId="0" fontId="15" fillId="5" borderId="20" xfId="0" applyFont="1" applyFill="1" applyBorder="1" applyAlignment="1">
      <alignment vertical="center" wrapText="1"/>
    </xf>
    <xf numFmtId="0" fontId="11" fillId="5" borderId="19" xfId="0" applyFont="1" applyFill="1" applyBorder="1" applyAlignment="1">
      <alignment vertical="center" wrapText="1"/>
    </xf>
    <xf numFmtId="0" fontId="11" fillId="5" borderId="46" xfId="0" applyFont="1" applyFill="1" applyBorder="1" applyAlignment="1">
      <alignment vertical="center" wrapText="1"/>
    </xf>
    <xf numFmtId="9" fontId="15" fillId="5" borderId="4" xfId="3" applyFont="1" applyFill="1" applyBorder="1" applyAlignment="1">
      <alignment vertical="center" wrapText="1"/>
    </xf>
    <xf numFmtId="0" fontId="12" fillId="5" borderId="12" xfId="0" applyFont="1" applyFill="1" applyBorder="1" applyAlignment="1">
      <alignment vertical="center" wrapText="1"/>
    </xf>
    <xf numFmtId="0" fontId="11" fillId="5" borderId="45" xfId="0" applyFont="1" applyFill="1" applyBorder="1" applyAlignment="1">
      <alignment vertical="center" wrapText="1"/>
    </xf>
    <xf numFmtId="0" fontId="11" fillId="5" borderId="20" xfId="0" applyFont="1" applyFill="1" applyBorder="1" applyAlignment="1">
      <alignment vertical="center" wrapText="1"/>
    </xf>
    <xf numFmtId="9" fontId="15" fillId="5" borderId="34" xfId="3" applyFont="1" applyFill="1" applyBorder="1" applyAlignment="1">
      <alignment vertical="center" wrapText="1"/>
    </xf>
    <xf numFmtId="0" fontId="36" fillId="8" borderId="10" xfId="0" applyFont="1" applyFill="1" applyBorder="1" applyAlignment="1">
      <alignment vertical="top" wrapText="1"/>
    </xf>
    <xf numFmtId="0" fontId="36" fillId="8" borderId="11" xfId="0" applyFont="1" applyFill="1" applyBorder="1" applyAlignment="1">
      <alignment vertical="top" wrapText="1"/>
    </xf>
    <xf numFmtId="0" fontId="12" fillId="8" borderId="9" xfId="0" applyFont="1" applyFill="1" applyBorder="1" applyAlignment="1">
      <alignment vertical="top" wrapText="1"/>
    </xf>
    <xf numFmtId="0" fontId="12" fillId="8" borderId="10" xfId="0" applyFont="1" applyFill="1" applyBorder="1" applyAlignment="1">
      <alignment vertical="top" wrapText="1"/>
    </xf>
    <xf numFmtId="0" fontId="12" fillId="8" borderId="11" xfId="0" applyFont="1" applyFill="1" applyBorder="1" applyAlignment="1">
      <alignment vertical="top" wrapText="1"/>
    </xf>
    <xf numFmtId="0" fontId="42" fillId="3" borderId="15" xfId="0" applyFont="1" applyFill="1" applyBorder="1" applyAlignment="1">
      <alignment horizontal="left" vertical="top" wrapText="1"/>
    </xf>
    <xf numFmtId="0" fontId="42" fillId="3" borderId="0" xfId="0" applyFont="1" applyFill="1" applyBorder="1" applyAlignment="1">
      <alignment horizontal="left" vertical="top" wrapText="1"/>
    </xf>
    <xf numFmtId="0" fontId="41" fillId="3" borderId="15" xfId="0" applyFont="1" applyFill="1" applyBorder="1"/>
    <xf numFmtId="0" fontId="42" fillId="3" borderId="0" xfId="0" applyFont="1" applyFill="1" applyBorder="1"/>
    <xf numFmtId="0" fontId="42" fillId="3" borderId="0" xfId="0" applyFont="1" applyFill="1" applyBorder="1" applyAlignment="1">
      <alignment horizontal="left" vertical="center" indent="4"/>
    </xf>
    <xf numFmtId="9" fontId="42" fillId="3" borderId="0" xfId="3" applyFont="1" applyFill="1" applyBorder="1"/>
    <xf numFmtId="0" fontId="41" fillId="3" borderId="33" xfId="0" applyFont="1" applyFill="1" applyBorder="1"/>
    <xf numFmtId="0" fontId="42" fillId="3" borderId="21" xfId="0" applyFont="1" applyFill="1" applyBorder="1"/>
    <xf numFmtId="0" fontId="41" fillId="3" borderId="15" xfId="0" applyFont="1" applyFill="1" applyBorder="1" applyAlignment="1">
      <alignment horizontal="center"/>
    </xf>
    <xf numFmtId="0" fontId="42" fillId="3" borderId="0" xfId="0" applyFont="1" applyFill="1" applyBorder="1" applyAlignment="1">
      <alignment horizontal="center"/>
    </xf>
    <xf numFmtId="0" fontId="42" fillId="3" borderId="0" xfId="0" applyFont="1" applyFill="1" applyBorder="1" applyAlignment="1">
      <alignment horizontal="center" vertical="center"/>
    </xf>
    <xf numFmtId="0" fontId="42" fillId="3" borderId="0" xfId="0" applyFont="1" applyFill="1" applyBorder="1" applyAlignment="1">
      <alignment vertical="top" wrapText="1"/>
    </xf>
    <xf numFmtId="0" fontId="41" fillId="3" borderId="0" xfId="0" applyFont="1" applyFill="1" applyBorder="1"/>
    <xf numFmtId="9" fontId="2" fillId="2" borderId="0" xfId="3" applyFont="1" applyFill="1" applyBorder="1" applyAlignment="1">
      <alignment horizontal="left" vertical="top" wrapText="1"/>
    </xf>
    <xf numFmtId="0" fontId="15" fillId="5" borderId="29" xfId="0" applyFont="1" applyFill="1" applyBorder="1" applyAlignment="1">
      <alignment vertical="center" wrapText="1"/>
    </xf>
    <xf numFmtId="0" fontId="15" fillId="5" borderId="30" xfId="0" applyFont="1" applyFill="1" applyBorder="1" applyAlignment="1">
      <alignment vertical="center" wrapText="1"/>
    </xf>
    <xf numFmtId="0" fontId="15" fillId="5" borderId="31" xfId="0" applyFont="1" applyFill="1" applyBorder="1" applyAlignment="1">
      <alignment vertical="center" wrapText="1"/>
    </xf>
    <xf numFmtId="0" fontId="15" fillId="5" borderId="42" xfId="0" applyFont="1" applyFill="1" applyBorder="1" applyAlignment="1">
      <alignment vertical="top" wrapText="1"/>
    </xf>
    <xf numFmtId="0" fontId="15" fillId="5" borderId="44" xfId="0" applyFont="1" applyFill="1" applyBorder="1" applyAlignment="1">
      <alignment vertical="top" wrapText="1"/>
    </xf>
    <xf numFmtId="0" fontId="13" fillId="5" borderId="21" xfId="0" applyFont="1" applyFill="1" applyBorder="1" applyAlignment="1">
      <alignment vertical="top" wrapText="1"/>
    </xf>
    <xf numFmtId="0" fontId="13" fillId="5" borderId="50" xfId="0" applyFont="1" applyFill="1" applyBorder="1" applyAlignment="1">
      <alignment vertical="top" wrapText="1"/>
    </xf>
    <xf numFmtId="0" fontId="15" fillId="5" borderId="10" xfId="0" applyFont="1" applyFill="1" applyBorder="1" applyAlignment="1">
      <alignment vertical="top" wrapText="1"/>
    </xf>
    <xf numFmtId="0" fontId="15" fillId="5" borderId="12" xfId="0" applyFont="1" applyFill="1" applyBorder="1" applyAlignment="1">
      <alignment vertical="top" wrapText="1"/>
    </xf>
    <xf numFmtId="0" fontId="42" fillId="0" borderId="0" xfId="0" applyFont="1" applyBorder="1" applyAlignment="1">
      <alignment horizontal="left" vertical="top" wrapText="1"/>
    </xf>
    <xf numFmtId="0" fontId="42" fillId="3" borderId="15" xfId="0" applyFont="1" applyFill="1" applyBorder="1" applyAlignment="1">
      <alignment horizontal="left" vertical="top" wrapText="1"/>
    </xf>
    <xf numFmtId="0" fontId="42" fillId="3" borderId="0" xfId="0" applyFont="1" applyFill="1" applyBorder="1" applyAlignment="1">
      <alignment horizontal="left" vertical="top" wrapText="1"/>
    </xf>
    <xf numFmtId="165" fontId="5" fillId="2" borderId="0" xfId="0" applyNumberFormat="1" applyFont="1" applyFill="1" applyBorder="1" applyAlignment="1">
      <alignment horizontal="center" vertical="top" wrapText="1"/>
    </xf>
    <xf numFmtId="169" fontId="28" fillId="5" borderId="21" xfId="2" applyNumberFormat="1" applyFont="1" applyFill="1" applyBorder="1" applyAlignment="1">
      <alignment horizontal="center" wrapText="1"/>
    </xf>
    <xf numFmtId="170" fontId="28" fillId="3" borderId="27" xfId="3" applyNumberFormat="1" applyFont="1" applyFill="1" applyBorder="1"/>
    <xf numFmtId="170" fontId="28" fillId="3" borderId="20" xfId="3" applyNumberFormat="1" applyFont="1" applyFill="1" applyBorder="1" applyAlignment="1">
      <alignment horizontal="center" wrapText="1"/>
    </xf>
    <xf numFmtId="9" fontId="28" fillId="3" borderId="27" xfId="3" applyFont="1" applyFill="1" applyBorder="1"/>
    <xf numFmtId="9" fontId="33" fillId="7" borderId="20" xfId="3" applyFont="1" applyFill="1" applyBorder="1" applyAlignment="1">
      <alignment horizontal="center" wrapText="1"/>
    </xf>
    <xf numFmtId="9" fontId="26" fillId="0" borderId="32" xfId="3" applyFont="1" applyBorder="1" applyAlignment="1">
      <alignment horizontal="center" wrapText="1"/>
    </xf>
    <xf numFmtId="170" fontId="13" fillId="0" borderId="27" xfId="3" applyNumberFormat="1" applyFont="1" applyBorder="1"/>
    <xf numFmtId="170" fontId="13" fillId="0" borderId="20" xfId="3" applyNumberFormat="1" applyFont="1" applyBorder="1" applyAlignment="1">
      <alignment horizontal="center" wrapText="1"/>
    </xf>
    <xf numFmtId="9" fontId="13" fillId="0" borderId="27" xfId="3" applyFont="1" applyBorder="1"/>
    <xf numFmtId="170" fontId="34" fillId="5" borderId="20" xfId="3" applyNumberFormat="1" applyFont="1" applyFill="1" applyBorder="1" applyAlignment="1">
      <alignment horizontal="center" wrapText="1"/>
    </xf>
    <xf numFmtId="0" fontId="15" fillId="5" borderId="13" xfId="0" applyFont="1" applyFill="1" applyBorder="1" applyAlignment="1">
      <alignment horizontal="center"/>
    </xf>
    <xf numFmtId="9" fontId="15" fillId="5" borderId="25" xfId="3" applyFont="1" applyFill="1" applyBorder="1" applyAlignment="1">
      <alignment horizontal="center" vertical="top" wrapText="1"/>
    </xf>
    <xf numFmtId="169" fontId="15" fillId="5" borderId="43" xfId="0" applyNumberFormat="1" applyFont="1" applyFill="1" applyBorder="1" applyAlignment="1">
      <alignment horizontal="center"/>
    </xf>
    <xf numFmtId="9" fontId="13" fillId="5" borderId="22" xfId="3" applyFont="1" applyFill="1" applyBorder="1"/>
    <xf numFmtId="0" fontId="29" fillId="5" borderId="13" xfId="0" applyFont="1" applyFill="1" applyBorder="1" applyAlignment="1">
      <alignment horizontal="center"/>
    </xf>
    <xf numFmtId="169" fontId="29" fillId="5" borderId="43" xfId="0" applyNumberFormat="1" applyFont="1" applyFill="1" applyBorder="1" applyAlignment="1">
      <alignment horizontal="center"/>
    </xf>
    <xf numFmtId="0" fontId="30" fillId="5" borderId="13" xfId="0" applyFont="1" applyFill="1" applyBorder="1" applyAlignment="1">
      <alignment horizontal="center"/>
    </xf>
    <xf numFmtId="9" fontId="13" fillId="5" borderId="25" xfId="3" applyFont="1" applyFill="1" applyBorder="1"/>
    <xf numFmtId="169" fontId="30" fillId="5" borderId="43" xfId="0" applyNumberFormat="1" applyFont="1" applyFill="1" applyBorder="1" applyAlignment="1">
      <alignment horizontal="center"/>
    </xf>
    <xf numFmtId="169" fontId="44" fillId="5" borderId="43" xfId="0" applyNumberFormat="1" applyFont="1" applyFill="1" applyBorder="1" applyAlignment="1">
      <alignment horizontal="left" vertical="top" wrapText="1"/>
    </xf>
    <xf numFmtId="0" fontId="42" fillId="3" borderId="15" xfId="0" applyFont="1" applyFill="1" applyBorder="1" applyAlignment="1">
      <alignment horizontal="left" vertical="top" wrapText="1"/>
    </xf>
    <xf numFmtId="0" fontId="42" fillId="3" borderId="0" xfId="0" applyFont="1" applyFill="1" applyBorder="1" applyAlignment="1">
      <alignment horizontal="left" vertical="top" wrapText="1"/>
    </xf>
    <xf numFmtId="165" fontId="5" fillId="2" borderId="0" xfId="0" applyNumberFormat="1" applyFont="1" applyFill="1" applyBorder="1" applyAlignment="1">
      <alignment horizontal="center" vertical="top" wrapText="1"/>
    </xf>
    <xf numFmtId="9" fontId="15" fillId="5" borderId="14" xfId="3" applyFont="1" applyFill="1" applyBorder="1" applyAlignment="1">
      <alignment horizontal="center" vertical="top" wrapText="1"/>
    </xf>
    <xf numFmtId="9" fontId="13" fillId="5" borderId="21" xfId="3" applyFont="1" applyFill="1" applyBorder="1"/>
    <xf numFmtId="0" fontId="15" fillId="5" borderId="13" xfId="0" applyFont="1" applyFill="1" applyBorder="1" applyAlignment="1">
      <alignment horizontal="right"/>
    </xf>
    <xf numFmtId="170" fontId="31" fillId="5" borderId="20" xfId="3" applyNumberFormat="1" applyFont="1" applyFill="1" applyBorder="1" applyAlignment="1">
      <alignment horizontal="center" wrapText="1"/>
    </xf>
    <xf numFmtId="10" fontId="28" fillId="5" borderId="20" xfId="3" applyNumberFormat="1" applyFont="1" applyFill="1" applyBorder="1" applyAlignment="1">
      <alignment horizontal="center" wrapText="1"/>
    </xf>
    <xf numFmtId="10" fontId="28" fillId="0" borderId="27" xfId="3" applyNumberFormat="1" applyFont="1" applyBorder="1"/>
    <xf numFmtId="10" fontId="28" fillId="0" borderId="20" xfId="3" applyNumberFormat="1" applyFont="1" applyBorder="1" applyAlignment="1">
      <alignment horizontal="center" wrapText="1"/>
    </xf>
    <xf numFmtId="10" fontId="28" fillId="5" borderId="27" xfId="3" applyNumberFormat="1" applyFont="1" applyFill="1" applyBorder="1"/>
    <xf numFmtId="10" fontId="33" fillId="7" borderId="20" xfId="3" applyNumberFormat="1" applyFont="1" applyFill="1" applyBorder="1" applyAlignment="1">
      <alignment horizontal="center" wrapText="1"/>
    </xf>
    <xf numFmtId="10" fontId="34" fillId="5" borderId="20" xfId="3" applyNumberFormat="1" applyFont="1" applyFill="1" applyBorder="1" applyAlignment="1">
      <alignment horizontal="center" wrapText="1"/>
    </xf>
    <xf numFmtId="0" fontId="15" fillId="5" borderId="36" xfId="0" applyFont="1" applyFill="1" applyBorder="1" applyAlignment="1">
      <alignment horizontal="center" vertical="top" wrapText="1"/>
    </xf>
    <xf numFmtId="1" fontId="15" fillId="5" borderId="53" xfId="0" applyNumberFormat="1" applyFont="1" applyFill="1" applyBorder="1" applyAlignment="1">
      <alignment horizontal="center" vertical="top" wrapText="1"/>
    </xf>
    <xf numFmtId="2" fontId="15" fillId="5" borderId="53" xfId="0" applyNumberFormat="1" applyFont="1" applyFill="1" applyBorder="1" applyAlignment="1">
      <alignment horizontal="center" vertical="top" wrapText="1"/>
    </xf>
    <xf numFmtId="9" fontId="15" fillId="5" borderId="53" xfId="3" applyFont="1" applyFill="1" applyBorder="1" applyAlignment="1">
      <alignment horizontal="center" vertical="top" wrapText="1"/>
    </xf>
    <xf numFmtId="0" fontId="15" fillId="5" borderId="6" xfId="0" applyFont="1" applyFill="1" applyBorder="1" applyAlignment="1">
      <alignment horizontal="center" vertical="top" wrapText="1"/>
    </xf>
    <xf numFmtId="0" fontId="42" fillId="0" borderId="15" xfId="0" applyFont="1" applyBorder="1" applyAlignment="1">
      <alignment horizontal="left" vertical="top" wrapText="1"/>
    </xf>
    <xf numFmtId="0" fontId="42" fillId="0" borderId="0" xfId="0" applyFont="1" applyBorder="1" applyAlignment="1">
      <alignment horizontal="left" vertical="top" wrapText="1"/>
    </xf>
    <xf numFmtId="0" fontId="15" fillId="5" borderId="33" xfId="0" applyFont="1" applyFill="1" applyBorder="1" applyAlignment="1">
      <alignment horizontal="left" vertical="top" wrapText="1"/>
    </xf>
    <xf numFmtId="0" fontId="15" fillId="5" borderId="21" xfId="0" applyFont="1" applyFill="1" applyBorder="1" applyAlignment="1">
      <alignment horizontal="left" vertical="top" wrapText="1"/>
    </xf>
    <xf numFmtId="0" fontId="6" fillId="4" borderId="29" xfId="0" applyFont="1" applyFill="1" applyBorder="1" applyAlignment="1">
      <alignment horizontal="center" vertical="top" wrapText="1"/>
    </xf>
    <xf numFmtId="0" fontId="6" fillId="4" borderId="30" xfId="0" applyFont="1" applyFill="1" applyBorder="1" applyAlignment="1">
      <alignment horizontal="center" vertical="top" wrapText="1"/>
    </xf>
    <xf numFmtId="0" fontId="6" fillId="4" borderId="23" xfId="0" applyFont="1" applyFill="1" applyBorder="1" applyAlignment="1">
      <alignment horizontal="center" vertical="top" wrapText="1"/>
    </xf>
    <xf numFmtId="0" fontId="6" fillId="4" borderId="41" xfId="0" applyFont="1" applyFill="1" applyBorder="1" applyAlignment="1">
      <alignment horizontal="center" vertical="top" wrapText="1"/>
    </xf>
    <xf numFmtId="0" fontId="25" fillId="0" borderId="29" xfId="0" applyFont="1" applyBorder="1" applyAlignment="1">
      <alignment horizontal="center"/>
    </xf>
    <xf numFmtId="0" fontId="25" fillId="0" borderId="30" xfId="0" applyFont="1" applyBorder="1" applyAlignment="1">
      <alignment horizontal="center"/>
    </xf>
    <xf numFmtId="165"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0" fontId="13" fillId="5" borderId="37" xfId="0" applyFont="1" applyFill="1" applyBorder="1" applyAlignment="1">
      <alignment horizontal="center" vertical="top"/>
    </xf>
    <xf numFmtId="0" fontId="13" fillId="5" borderId="47" xfId="0" applyFont="1" applyFill="1" applyBorder="1" applyAlignment="1">
      <alignment horizontal="center" vertical="top"/>
    </xf>
    <xf numFmtId="0" fontId="13" fillId="5" borderId="48" xfId="0" applyFont="1" applyFill="1" applyBorder="1" applyAlignment="1">
      <alignment horizontal="center" vertical="top"/>
    </xf>
    <xf numFmtId="0" fontId="13" fillId="8" borderId="9" xfId="0" applyFont="1" applyFill="1" applyBorder="1" applyAlignment="1">
      <alignment horizontal="left" vertical="top" wrapText="1"/>
    </xf>
    <xf numFmtId="0" fontId="13" fillId="8" borderId="10" xfId="0" applyFont="1" applyFill="1" applyBorder="1" applyAlignment="1">
      <alignment horizontal="left" vertical="top" wrapText="1"/>
    </xf>
    <xf numFmtId="0" fontId="13" fillId="8" borderId="11" xfId="0" applyFont="1" applyFill="1" applyBorder="1" applyAlignment="1">
      <alignment horizontal="left" vertical="top" wrapText="1"/>
    </xf>
    <xf numFmtId="0" fontId="6" fillId="4" borderId="29"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15" fillId="5" borderId="3" xfId="0" applyFont="1" applyFill="1" applyBorder="1" applyAlignment="1">
      <alignment horizontal="left" vertical="top" wrapText="1"/>
    </xf>
    <xf numFmtId="0" fontId="13" fillId="5" borderId="1" xfId="0" applyFont="1" applyFill="1" applyBorder="1" applyAlignment="1">
      <alignment vertical="top"/>
    </xf>
    <xf numFmtId="0" fontId="13" fillId="5" borderId="13" xfId="0" applyFont="1" applyFill="1" applyBorder="1" applyAlignment="1">
      <alignment vertical="top"/>
    </xf>
    <xf numFmtId="0" fontId="13" fillId="5" borderId="2" xfId="0" applyFont="1" applyFill="1" applyBorder="1" applyAlignment="1">
      <alignment vertical="top"/>
    </xf>
    <xf numFmtId="0" fontId="13" fillId="8" borderId="10" xfId="0" applyFont="1" applyFill="1" applyBorder="1" applyAlignment="1">
      <alignment horizontal="center" vertical="top" wrapText="1"/>
    </xf>
    <xf numFmtId="0" fontId="13" fillId="8" borderId="11" xfId="0" applyFont="1" applyFill="1" applyBorder="1" applyAlignment="1">
      <alignment horizontal="center" vertical="top" wrapText="1"/>
    </xf>
    <xf numFmtId="0" fontId="13" fillId="5" borderId="29" xfId="0" applyFont="1" applyFill="1" applyBorder="1" applyAlignment="1">
      <alignment horizontal="left" vertical="center" wrapText="1"/>
    </xf>
    <xf numFmtId="0" fontId="13" fillId="5" borderId="30" xfId="0" applyFont="1" applyFill="1" applyBorder="1" applyAlignment="1">
      <alignment horizontal="left" vertical="center" wrapText="1"/>
    </xf>
    <xf numFmtId="0" fontId="13" fillId="5" borderId="31" xfId="0" applyFont="1" applyFill="1" applyBorder="1" applyAlignment="1">
      <alignment horizontal="left" vertical="center" wrapText="1"/>
    </xf>
    <xf numFmtId="0" fontId="15" fillId="5" borderId="51" xfId="0" applyFont="1" applyFill="1" applyBorder="1" applyAlignment="1">
      <alignment horizontal="center" vertical="center" wrapText="1"/>
    </xf>
    <xf numFmtId="0" fontId="15" fillId="5" borderId="52" xfId="0" applyFont="1" applyFill="1" applyBorder="1" applyAlignment="1">
      <alignment horizontal="center" vertical="center" wrapText="1"/>
    </xf>
    <xf numFmtId="0" fontId="13" fillId="5" borderId="33" xfId="0" applyFont="1" applyFill="1" applyBorder="1" applyAlignment="1">
      <alignment horizontal="left" vertical="top" wrapText="1"/>
    </xf>
    <xf numFmtId="0" fontId="13" fillId="5" borderId="21" xfId="0" applyFont="1" applyFill="1" applyBorder="1" applyAlignment="1">
      <alignment horizontal="left" vertical="top" wrapText="1"/>
    </xf>
    <xf numFmtId="0" fontId="13" fillId="5" borderId="50" xfId="0" applyFont="1" applyFill="1" applyBorder="1" applyAlignment="1">
      <alignment horizontal="left" vertical="top" wrapText="1"/>
    </xf>
    <xf numFmtId="0" fontId="13" fillId="5" borderId="15" xfId="0" applyFont="1" applyFill="1" applyBorder="1" applyAlignment="1">
      <alignment horizontal="left" vertical="center" wrapText="1"/>
    </xf>
    <xf numFmtId="0" fontId="13" fillId="5" borderId="17"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1" fillId="5" borderId="12" xfId="0" applyFont="1" applyFill="1" applyBorder="1" applyAlignment="1">
      <alignment horizontal="left" vertical="center" wrapText="1"/>
    </xf>
    <xf numFmtId="0" fontId="42" fillId="3" borderId="15" xfId="0" applyFont="1" applyFill="1" applyBorder="1" applyAlignment="1">
      <alignment horizontal="left" vertical="top" wrapText="1"/>
    </xf>
    <xf numFmtId="0" fontId="42" fillId="3" borderId="0" xfId="0" applyFont="1" applyFill="1" applyBorder="1" applyAlignment="1">
      <alignment horizontal="left" vertical="top" wrapText="1"/>
    </xf>
    <xf numFmtId="0" fontId="12" fillId="5" borderId="9"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12" fillId="5" borderId="12" xfId="0" applyFont="1" applyFill="1" applyBorder="1" applyAlignment="1">
      <alignment horizontal="left" vertical="center" wrapText="1"/>
    </xf>
    <xf numFmtId="165" fontId="5" fillId="2" borderId="13" xfId="0" applyNumberFormat="1" applyFont="1" applyFill="1" applyBorder="1" applyAlignment="1">
      <alignment horizontal="center" vertical="center" wrapText="1"/>
    </xf>
    <xf numFmtId="165" fontId="5" fillId="2" borderId="11" xfId="0" applyNumberFormat="1"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11" xfId="0" applyFont="1" applyFill="1" applyBorder="1" applyAlignment="1">
      <alignment horizontal="left" vertical="top" wrapText="1"/>
    </xf>
    <xf numFmtId="0" fontId="15" fillId="5" borderId="9" xfId="0" applyFont="1" applyFill="1" applyBorder="1" applyAlignment="1">
      <alignment horizontal="left" vertical="top" wrapText="1"/>
    </xf>
    <xf numFmtId="0" fontId="15" fillId="5" borderId="10" xfId="0" applyFont="1" applyFill="1" applyBorder="1" applyAlignment="1">
      <alignment horizontal="left" vertical="top" wrapText="1"/>
    </xf>
    <xf numFmtId="0" fontId="15" fillId="5" borderId="12" xfId="0" applyFont="1" applyFill="1" applyBorder="1" applyAlignment="1">
      <alignment horizontal="left" vertical="top" wrapText="1"/>
    </xf>
    <xf numFmtId="0" fontId="13" fillId="5" borderId="10" xfId="0" applyFont="1" applyFill="1" applyBorder="1" applyAlignment="1">
      <alignment horizontal="center" vertical="top" wrapText="1"/>
    </xf>
    <xf numFmtId="0" fontId="13" fillId="5" borderId="11" xfId="0" applyFont="1" applyFill="1" applyBorder="1" applyAlignment="1">
      <alignment horizontal="center" vertical="top" wrapText="1"/>
    </xf>
    <xf numFmtId="0" fontId="42" fillId="5" borderId="15" xfId="0" applyFont="1" applyFill="1" applyBorder="1" applyAlignment="1">
      <alignment horizontal="center" vertical="center" wrapText="1"/>
    </xf>
    <xf numFmtId="0" fontId="42" fillId="5" borderId="0" xfId="0" applyFont="1" applyFill="1" applyBorder="1" applyAlignment="1">
      <alignment horizontal="center" vertical="center" wrapText="1"/>
    </xf>
    <xf numFmtId="0" fontId="42" fillId="5" borderId="17" xfId="0" applyFont="1" applyFill="1" applyBorder="1" applyAlignment="1">
      <alignment horizontal="center" vertical="center" wrapText="1"/>
    </xf>
    <xf numFmtId="0" fontId="5" fillId="2" borderId="0" xfId="0" applyFont="1" applyFill="1" applyBorder="1" applyAlignment="1">
      <alignment horizontal="center" vertical="top" wrapText="1"/>
    </xf>
    <xf numFmtId="0" fontId="2" fillId="2" borderId="0" xfId="0" applyFont="1" applyFill="1" applyBorder="1" applyAlignment="1">
      <alignment horizontal="center" vertical="top" wrapText="1"/>
    </xf>
    <xf numFmtId="165" fontId="5" fillId="2" borderId="0" xfId="0" applyNumberFormat="1" applyFont="1" applyFill="1" applyBorder="1" applyAlignment="1">
      <alignment horizontal="center" vertical="top" wrapText="1"/>
    </xf>
    <xf numFmtId="0" fontId="6" fillId="4" borderId="16"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41" xfId="0"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0000CC"/>
      <color rgb="FFA1BDD7"/>
      <color rgb="FFC0D8F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zoomScale="85" zoomScaleNormal="85" zoomScaleSheetLayoutView="85" workbookViewId="0">
      <selection activeCell="V36" sqref="V36"/>
    </sheetView>
  </sheetViews>
  <sheetFormatPr defaultColWidth="8.85546875" defaultRowHeight="12.75" x14ac:dyDescent="0.2"/>
  <cols>
    <col min="1" max="1" width="8.85546875" style="59" customWidth="1"/>
    <col min="2" max="2" width="8.85546875" style="52"/>
    <col min="3" max="3" width="8.28515625" style="52" customWidth="1"/>
    <col min="4" max="4" width="19.85546875" style="52" customWidth="1"/>
    <col min="5" max="7" width="11.85546875" style="52" customWidth="1"/>
    <col min="8" max="8" width="11.85546875" style="64" customWidth="1"/>
    <col min="9" max="9" width="15.42578125" style="64" customWidth="1"/>
    <col min="10" max="10" width="10.140625" style="64" customWidth="1"/>
    <col min="11" max="11" width="13.140625" style="52" customWidth="1"/>
    <col min="12" max="12" width="11.85546875" style="64" customWidth="1"/>
    <col min="13" max="13" width="11.85546875" style="52" customWidth="1"/>
    <col min="14" max="16" width="11.85546875" style="64" customWidth="1"/>
    <col min="17" max="17" width="11.85546875" style="52" customWidth="1"/>
    <col min="18" max="18" width="11.85546875" style="64" customWidth="1"/>
    <col min="19" max="19" width="7.42578125" customWidth="1"/>
    <col min="21" max="16384" width="8.85546875" style="52"/>
  </cols>
  <sheetData>
    <row r="1" spans="1:18" ht="52.9" customHeight="1" thickBot="1" x14ac:dyDescent="0.25">
      <c r="A1" s="367" t="s">
        <v>97</v>
      </c>
      <c r="B1" s="368"/>
      <c r="C1" s="368"/>
      <c r="D1" s="368"/>
      <c r="E1" s="368"/>
      <c r="F1" s="368"/>
      <c r="G1" s="369"/>
      <c r="H1" s="369"/>
      <c r="I1" s="369"/>
      <c r="J1" s="369"/>
      <c r="K1" s="369"/>
      <c r="L1" s="369"/>
      <c r="M1" s="369"/>
      <c r="N1" s="369"/>
      <c r="O1" s="369"/>
      <c r="P1" s="369"/>
      <c r="Q1" s="369"/>
      <c r="R1" s="370"/>
    </row>
    <row r="2" spans="1:18" ht="15.75" customHeight="1" x14ac:dyDescent="0.2">
      <c r="A2" s="187"/>
      <c r="B2" s="188"/>
      <c r="C2" s="188"/>
      <c r="D2" s="188"/>
      <c r="E2" s="188"/>
      <c r="F2" s="188"/>
      <c r="G2" s="335" t="s">
        <v>59</v>
      </c>
      <c r="H2" s="336"/>
      <c r="I2" s="339" t="s">
        <v>126</v>
      </c>
      <c r="J2" s="336"/>
      <c r="K2" s="350" t="s">
        <v>65</v>
      </c>
      <c r="L2" s="336"/>
      <c r="M2" s="339" t="s">
        <v>66</v>
      </c>
      <c r="N2" s="336"/>
      <c r="O2" s="348" t="s">
        <v>132</v>
      </c>
      <c r="P2" s="348"/>
      <c r="Q2" s="341" t="s">
        <v>127</v>
      </c>
      <c r="R2" s="342"/>
    </row>
    <row r="3" spans="1:18" ht="67.5" x14ac:dyDescent="0.2">
      <c r="A3" s="189" t="s">
        <v>99</v>
      </c>
      <c r="B3" s="168"/>
      <c r="C3" s="168"/>
      <c r="D3" s="190"/>
      <c r="E3" s="216">
        <f>SUM(G3:M3)-Q3</f>
        <v>98215.300000000047</v>
      </c>
      <c r="F3" s="168"/>
      <c r="G3" s="337">
        <f>+E34*0.4</f>
        <v>178942.52000000002</v>
      </c>
      <c r="H3" s="338"/>
      <c r="I3" s="344" t="s">
        <v>128</v>
      </c>
      <c r="J3" s="338"/>
      <c r="K3" s="337">
        <f>+E34*0.3</f>
        <v>134206.88999999998</v>
      </c>
      <c r="L3" s="338"/>
      <c r="M3" s="340">
        <f>+E34*0.3</f>
        <v>134206.88999999998</v>
      </c>
      <c r="N3" s="338"/>
      <c r="O3" s="349"/>
      <c r="P3" s="349"/>
      <c r="Q3" s="343">
        <f>+IF($M$34="",IF($K$34="",$G$34,$K$34),$M$34)</f>
        <v>349141</v>
      </c>
      <c r="R3" s="338"/>
    </row>
    <row r="4" spans="1:18" x14ac:dyDescent="0.2">
      <c r="A4" s="77"/>
      <c r="B4" s="55"/>
      <c r="C4" s="55"/>
      <c r="D4" s="55"/>
      <c r="E4" s="55"/>
      <c r="F4" s="55"/>
      <c r="G4" s="55"/>
      <c r="H4" s="76"/>
      <c r="I4" s="76"/>
      <c r="J4" s="76"/>
      <c r="K4" s="55"/>
      <c r="L4" s="76"/>
      <c r="M4" s="55"/>
      <c r="N4" s="76"/>
      <c r="O4" s="76"/>
      <c r="P4" s="76"/>
      <c r="Q4" s="55"/>
      <c r="R4" s="75"/>
    </row>
    <row r="5" spans="1:18" x14ac:dyDescent="0.2">
      <c r="A5" s="77"/>
      <c r="B5" s="55"/>
      <c r="C5" s="55"/>
      <c r="D5" s="55"/>
      <c r="E5" s="55"/>
      <c r="F5" s="55"/>
      <c r="G5" s="55"/>
      <c r="H5" s="76"/>
      <c r="I5" s="76"/>
      <c r="J5" s="76"/>
      <c r="K5" s="55"/>
      <c r="L5" s="76"/>
      <c r="M5" s="55"/>
      <c r="N5" s="76"/>
      <c r="O5" s="76"/>
      <c r="P5" s="76"/>
      <c r="Q5" s="55"/>
      <c r="R5" s="75"/>
    </row>
    <row r="6" spans="1:18" x14ac:dyDescent="0.2">
      <c r="A6" s="78" t="s">
        <v>51</v>
      </c>
      <c r="B6" s="53"/>
      <c r="C6" s="54"/>
      <c r="D6" s="54"/>
      <c r="E6" s="60"/>
      <c r="F6" s="55"/>
      <c r="G6" s="55"/>
      <c r="H6" s="76"/>
      <c r="I6" s="76"/>
      <c r="J6" s="76"/>
      <c r="K6" s="55"/>
      <c r="L6" s="76"/>
      <c r="M6" s="55"/>
      <c r="N6" s="76"/>
      <c r="O6" s="76"/>
      <c r="P6" s="76"/>
      <c r="Q6" s="55"/>
      <c r="R6" s="75"/>
    </row>
    <row r="7" spans="1:18" ht="7.15" customHeight="1" x14ac:dyDescent="0.2">
      <c r="A7" s="77"/>
      <c r="B7" s="55"/>
      <c r="C7" s="55"/>
      <c r="D7" s="55"/>
      <c r="E7" s="61"/>
      <c r="F7" s="55"/>
      <c r="G7" s="55"/>
      <c r="H7" s="76"/>
      <c r="I7" s="76"/>
      <c r="J7" s="76"/>
      <c r="K7" s="55"/>
      <c r="L7" s="76"/>
      <c r="M7" s="55"/>
      <c r="N7" s="76"/>
      <c r="O7" s="76"/>
      <c r="P7" s="76"/>
      <c r="Q7" s="55"/>
      <c r="R7" s="75"/>
    </row>
    <row r="8" spans="1:18" x14ac:dyDescent="0.2">
      <c r="A8" s="77" t="s">
        <v>95</v>
      </c>
      <c r="B8" s="55"/>
      <c r="C8" s="55"/>
      <c r="D8" s="55"/>
      <c r="E8" s="62">
        <v>0</v>
      </c>
      <c r="F8" s="55"/>
      <c r="G8" s="55"/>
      <c r="H8" s="76"/>
      <c r="I8" s="76"/>
      <c r="J8" s="76"/>
      <c r="K8" s="55"/>
      <c r="L8" s="76"/>
      <c r="M8" s="55"/>
      <c r="N8" s="76"/>
      <c r="O8" s="76"/>
      <c r="P8" s="76"/>
      <c r="Q8" s="55"/>
      <c r="R8" s="75"/>
    </row>
    <row r="9" spans="1:18" x14ac:dyDescent="0.2">
      <c r="A9" s="77" t="s">
        <v>52</v>
      </c>
      <c r="B9" s="55"/>
      <c r="C9" s="55"/>
      <c r="D9" s="55"/>
      <c r="E9" s="62">
        <v>0</v>
      </c>
      <c r="F9" s="55"/>
      <c r="G9" s="79"/>
      <c r="H9" s="76"/>
      <c r="I9" s="76"/>
      <c r="J9" s="76"/>
      <c r="K9" s="55"/>
      <c r="L9" s="76"/>
      <c r="M9" s="55"/>
      <c r="N9" s="76"/>
      <c r="O9" s="76"/>
      <c r="P9" s="76"/>
      <c r="Q9" s="55"/>
      <c r="R9" s="75"/>
    </row>
    <row r="10" spans="1:18" x14ac:dyDescent="0.2">
      <c r="A10" s="80"/>
      <c r="B10" s="56"/>
      <c r="C10" s="56"/>
      <c r="D10" s="56"/>
      <c r="E10" s="63"/>
      <c r="F10" s="55"/>
      <c r="G10" s="81"/>
      <c r="H10" s="76"/>
      <c r="I10" s="76"/>
      <c r="J10" s="76"/>
      <c r="K10" s="55"/>
      <c r="L10" s="76"/>
      <c r="M10" s="55"/>
      <c r="N10" s="76"/>
      <c r="O10" s="76"/>
      <c r="P10" s="76"/>
      <c r="Q10" s="55"/>
      <c r="R10" s="75"/>
    </row>
    <row r="11" spans="1:18" x14ac:dyDescent="0.2">
      <c r="A11" s="77"/>
      <c r="B11" s="55"/>
      <c r="C11" s="55"/>
      <c r="D11" s="55"/>
      <c r="E11" s="55"/>
      <c r="F11" s="55"/>
      <c r="G11" s="81"/>
      <c r="H11" s="76"/>
      <c r="I11" s="76"/>
      <c r="J11" s="76"/>
      <c r="K11" s="55"/>
      <c r="L11" s="76"/>
      <c r="M11" s="55"/>
      <c r="N11" s="76"/>
      <c r="O11" s="76"/>
      <c r="P11" s="76"/>
      <c r="Q11" s="55"/>
      <c r="R11" s="75"/>
    </row>
    <row r="12" spans="1:18" ht="13.5" thickBot="1" x14ac:dyDescent="0.25">
      <c r="A12" s="77" t="s">
        <v>88</v>
      </c>
      <c r="B12" s="83"/>
      <c r="C12" s="83"/>
      <c r="D12" s="83"/>
      <c r="E12" s="209">
        <f>E9+E8+E3</f>
        <v>98215.300000000047</v>
      </c>
      <c r="F12" s="55"/>
      <c r="G12" s="82"/>
      <c r="H12" s="76"/>
      <c r="I12" s="76"/>
      <c r="J12" s="76"/>
      <c r="K12" s="55"/>
      <c r="L12" s="76"/>
      <c r="M12" s="55"/>
      <c r="N12" s="76"/>
      <c r="O12" s="76"/>
      <c r="P12" s="76"/>
      <c r="Q12" s="55"/>
      <c r="R12" s="75"/>
    </row>
    <row r="13" spans="1:18" ht="13.5" thickTop="1" x14ac:dyDescent="0.2">
      <c r="A13" s="77"/>
      <c r="B13" s="55"/>
      <c r="C13" s="55"/>
      <c r="D13" s="55"/>
      <c r="E13" s="55"/>
      <c r="F13" s="55"/>
      <c r="G13" s="55"/>
      <c r="H13" s="76"/>
      <c r="I13" s="76"/>
      <c r="J13" s="76"/>
      <c r="K13" s="55"/>
      <c r="L13" s="76"/>
      <c r="M13" s="55"/>
      <c r="N13" s="76"/>
      <c r="O13" s="76"/>
      <c r="P13" s="76"/>
      <c r="Q13" s="55"/>
      <c r="R13" s="75"/>
    </row>
    <row r="14" spans="1:18" ht="38.25" x14ac:dyDescent="0.2">
      <c r="A14" s="215"/>
      <c r="B14" s="210"/>
      <c r="C14" s="210"/>
      <c r="D14" s="210"/>
      <c r="E14" s="89" t="s">
        <v>67</v>
      </c>
      <c r="F14" s="211"/>
      <c r="G14" s="89" t="s">
        <v>131</v>
      </c>
      <c r="H14" s="212" t="s">
        <v>61</v>
      </c>
      <c r="I14" s="213" t="s">
        <v>126</v>
      </c>
      <c r="J14" s="214" t="s">
        <v>61</v>
      </c>
      <c r="K14" s="89" t="s">
        <v>130</v>
      </c>
      <c r="L14" s="212" t="s">
        <v>61</v>
      </c>
      <c r="M14" s="213" t="s">
        <v>129</v>
      </c>
      <c r="N14" s="214" t="s">
        <v>61</v>
      </c>
      <c r="O14" s="89" t="s">
        <v>87</v>
      </c>
      <c r="P14" s="212" t="s">
        <v>61</v>
      </c>
      <c r="Q14" s="213" t="s">
        <v>74</v>
      </c>
      <c r="R14" s="214" t="s">
        <v>61</v>
      </c>
    </row>
    <row r="15" spans="1:18" x14ac:dyDescent="0.2">
      <c r="A15" s="167"/>
      <c r="B15" s="168"/>
      <c r="C15" s="168"/>
      <c r="D15" s="168"/>
      <c r="E15" s="168"/>
      <c r="F15" s="168"/>
      <c r="G15" s="168"/>
      <c r="H15" s="185"/>
      <c r="I15" s="169"/>
      <c r="J15" s="186"/>
      <c r="K15" s="168"/>
      <c r="L15" s="185"/>
      <c r="M15" s="169"/>
      <c r="N15" s="186"/>
      <c r="O15" s="168"/>
      <c r="P15" s="185"/>
      <c r="Q15" s="169"/>
      <c r="R15" s="186"/>
    </row>
    <row r="16" spans="1:18" x14ac:dyDescent="0.2">
      <c r="A16" s="167" t="s">
        <v>53</v>
      </c>
      <c r="B16" s="168"/>
      <c r="C16" s="168"/>
      <c r="D16" s="168"/>
      <c r="E16" s="170">
        <f>'Budget Tool'!$H$18</f>
        <v>228200</v>
      </c>
      <c r="F16" s="168"/>
      <c r="G16" s="171">
        <f>'1st Instalment Report'!G20</f>
        <v>79300</v>
      </c>
      <c r="H16" s="172">
        <f>G16/E16</f>
        <v>0.34750219106047325</v>
      </c>
      <c r="I16" s="325">
        <f>'Fixed date report'!$G$20</f>
        <v>88000</v>
      </c>
      <c r="J16" s="174">
        <f>I16/E16</f>
        <v>0.38562664329535495</v>
      </c>
      <c r="K16" s="170">
        <f>'2nd Instalment Report'!$G$20</f>
        <v>132500</v>
      </c>
      <c r="L16" s="172">
        <f>K16/E16</f>
        <v>0.58063102541630152</v>
      </c>
      <c r="M16" s="173">
        <f>'3rd Instalment Report'!$G$20</f>
        <v>160000</v>
      </c>
      <c r="N16" s="174">
        <f>+M16/E16</f>
        <v>0.70113935144609996</v>
      </c>
      <c r="O16" s="170">
        <f>'Final Report'!$G$20</f>
        <v>227700</v>
      </c>
      <c r="P16" s="172">
        <f>+O16/G16</f>
        <v>2.871374527112232</v>
      </c>
      <c r="Q16" s="173">
        <f>E16-O16</f>
        <v>500</v>
      </c>
      <c r="R16" s="352">
        <f>Q16/E16</f>
        <v>2.1910604732690623E-3</v>
      </c>
    </row>
    <row r="17" spans="1:18" x14ac:dyDescent="0.2">
      <c r="A17" s="77"/>
      <c r="B17" s="55"/>
      <c r="C17" s="55"/>
      <c r="D17" s="55"/>
      <c r="E17" s="55"/>
      <c r="F17" s="55"/>
      <c r="G17" s="55"/>
      <c r="H17" s="160"/>
      <c r="I17" s="84"/>
      <c r="J17" s="326"/>
      <c r="K17" s="55"/>
      <c r="L17" s="331"/>
      <c r="M17" s="84"/>
      <c r="N17" s="158"/>
      <c r="O17" s="55"/>
      <c r="P17" s="331"/>
      <c r="Q17" s="84"/>
      <c r="R17" s="353"/>
    </row>
    <row r="18" spans="1:18" x14ac:dyDescent="0.2">
      <c r="A18" s="77" t="s">
        <v>134</v>
      </c>
      <c r="B18" s="55"/>
      <c r="C18" s="55"/>
      <c r="D18" s="55"/>
      <c r="E18" s="58">
        <f>'Budget Tool'!H24</f>
        <v>25440</v>
      </c>
      <c r="F18" s="55"/>
      <c r="G18" s="58">
        <f>'1st Instalment Report'!G26</f>
        <v>5564</v>
      </c>
      <c r="H18" s="159">
        <f>G18/E18</f>
        <v>0.21871069182389938</v>
      </c>
      <c r="I18" s="67">
        <f>'Fixed date report'!$G$26</f>
        <v>8000</v>
      </c>
      <c r="J18" s="327">
        <f>I18/E18</f>
        <v>0.31446540880503143</v>
      </c>
      <c r="K18" s="58">
        <f>'2nd Instalment Report'!$G$26</f>
        <v>18500</v>
      </c>
      <c r="L18" s="332">
        <f>K18/E18</f>
        <v>0.72720125786163525</v>
      </c>
      <c r="M18" s="67">
        <f>'3rd Instalment Report'!$G$26</f>
        <v>22500</v>
      </c>
      <c r="N18" s="157">
        <f>+M18/E18</f>
        <v>0.88443396226415094</v>
      </c>
      <c r="O18" s="58">
        <f>'Final Report'!$G$26</f>
        <v>25399</v>
      </c>
      <c r="P18" s="332">
        <f>+O18/G18</f>
        <v>4.5648813803019408</v>
      </c>
      <c r="Q18" s="67">
        <f>E18-O18</f>
        <v>41</v>
      </c>
      <c r="R18" s="354">
        <f>Q18/E18</f>
        <v>1.6116352201257862E-3</v>
      </c>
    </row>
    <row r="19" spans="1:18" x14ac:dyDescent="0.2">
      <c r="A19" s="167"/>
      <c r="B19" s="168"/>
      <c r="C19" s="168"/>
      <c r="D19" s="168"/>
      <c r="E19" s="168"/>
      <c r="F19" s="168"/>
      <c r="G19" s="168"/>
      <c r="H19" s="175"/>
      <c r="I19" s="169"/>
      <c r="J19" s="176"/>
      <c r="K19" s="168"/>
      <c r="L19" s="175"/>
      <c r="M19" s="169"/>
      <c r="N19" s="176"/>
      <c r="O19" s="168"/>
      <c r="P19" s="175"/>
      <c r="Q19" s="169"/>
      <c r="R19" s="355"/>
    </row>
    <row r="20" spans="1:18" x14ac:dyDescent="0.2">
      <c r="A20" s="167" t="s">
        <v>54</v>
      </c>
      <c r="B20" s="168"/>
      <c r="C20" s="168"/>
      <c r="D20" s="168"/>
      <c r="E20" s="170">
        <f>'Budget Tool'!H30</f>
        <v>17250</v>
      </c>
      <c r="F20" s="168"/>
      <c r="G20" s="170">
        <f>'1st Instalment Report'!G32</f>
        <v>4125</v>
      </c>
      <c r="H20" s="172">
        <f>G20/E20</f>
        <v>0.2391304347826087</v>
      </c>
      <c r="I20" s="173">
        <f>'Fixed date report'!$G$32</f>
        <v>9000</v>
      </c>
      <c r="J20" s="174">
        <f>I20/E20</f>
        <v>0.52173913043478259</v>
      </c>
      <c r="K20" s="170">
        <f>'2nd Instalment Report'!$G$32</f>
        <v>10970</v>
      </c>
      <c r="L20" s="172">
        <f>K20/E20</f>
        <v>0.63594202898550722</v>
      </c>
      <c r="M20" s="173">
        <f>'3rd Instalment Report'!$G$32</f>
        <v>15000</v>
      </c>
      <c r="N20" s="174">
        <f>+M20/E20</f>
        <v>0.86956521739130432</v>
      </c>
      <c r="O20" s="170">
        <f>'Final Report'!$G$32</f>
        <v>17089</v>
      </c>
      <c r="P20" s="172">
        <f>+O20/G20</f>
        <v>4.1427878787878791</v>
      </c>
      <c r="Q20" s="173">
        <f>E20-O20</f>
        <v>161</v>
      </c>
      <c r="R20" s="352">
        <f>Q20/E20</f>
        <v>9.3333333333333341E-3</v>
      </c>
    </row>
    <row r="21" spans="1:18" x14ac:dyDescent="0.2">
      <c r="A21" s="77"/>
      <c r="B21" s="55"/>
      <c r="C21" s="55"/>
      <c r="D21" s="55"/>
      <c r="E21" s="55"/>
      <c r="F21" s="55"/>
      <c r="G21" s="55"/>
      <c r="H21" s="160"/>
      <c r="I21" s="84"/>
      <c r="J21" s="326"/>
      <c r="K21" s="55"/>
      <c r="L21" s="331"/>
      <c r="M21" s="84"/>
      <c r="N21" s="158"/>
      <c r="O21" s="55"/>
      <c r="P21" s="331"/>
      <c r="Q21" s="84"/>
      <c r="R21" s="353"/>
    </row>
    <row r="22" spans="1:18" x14ac:dyDescent="0.2">
      <c r="A22" s="77" t="s">
        <v>55</v>
      </c>
      <c r="B22" s="55"/>
      <c r="C22" s="55"/>
      <c r="D22" s="55"/>
      <c r="E22" s="58">
        <f>'Budget Tool'!H36</f>
        <v>34000</v>
      </c>
      <c r="F22" s="55"/>
      <c r="G22" s="58">
        <f>'1st Instalment Report'!G38</f>
        <v>13000</v>
      </c>
      <c r="H22" s="159">
        <f>G22/E22</f>
        <v>0.38235294117647056</v>
      </c>
      <c r="I22" s="67">
        <f>'Fixed date report'!$G$38</f>
        <v>11000</v>
      </c>
      <c r="J22" s="327">
        <f>I22/E22</f>
        <v>0.3235294117647059</v>
      </c>
      <c r="K22" s="58">
        <f>'2nd Instalment Report'!$G$38</f>
        <v>26987</v>
      </c>
      <c r="L22" s="332">
        <f>K22/E22</f>
        <v>0.79373529411764709</v>
      </c>
      <c r="M22" s="67">
        <f>'3rd Instalment Report'!$G$38</f>
        <v>31000</v>
      </c>
      <c r="N22" s="157">
        <f>+M22/E22</f>
        <v>0.91176470588235292</v>
      </c>
      <c r="O22" s="58">
        <f>'Final Report'!$G$38</f>
        <v>33970</v>
      </c>
      <c r="P22" s="332">
        <f>+O22/G22</f>
        <v>2.6130769230769233</v>
      </c>
      <c r="Q22" s="67">
        <f>E22-O22</f>
        <v>30</v>
      </c>
      <c r="R22" s="354">
        <f>Q22/E22</f>
        <v>8.8235294117647062E-4</v>
      </c>
    </row>
    <row r="23" spans="1:18" x14ac:dyDescent="0.2">
      <c r="A23" s="167"/>
      <c r="B23" s="168"/>
      <c r="C23" s="168"/>
      <c r="D23" s="168"/>
      <c r="E23" s="168"/>
      <c r="F23" s="168"/>
      <c r="G23" s="168"/>
      <c r="H23" s="175"/>
      <c r="I23" s="169"/>
      <c r="J23" s="176"/>
      <c r="K23" s="168"/>
      <c r="L23" s="175"/>
      <c r="M23" s="169"/>
      <c r="N23" s="176"/>
      <c r="O23" s="168"/>
      <c r="P23" s="175"/>
      <c r="Q23" s="169"/>
      <c r="R23" s="355"/>
    </row>
    <row r="24" spans="1:18" x14ac:dyDescent="0.2">
      <c r="A24" s="167" t="s">
        <v>56</v>
      </c>
      <c r="B24" s="168"/>
      <c r="C24" s="168"/>
      <c r="D24" s="168"/>
      <c r="E24" s="170">
        <f>'Budget Tool'!H42</f>
        <v>45600</v>
      </c>
      <c r="F24" s="168"/>
      <c r="G24" s="170">
        <f>'1st Instalment Report'!G44</f>
        <v>6340</v>
      </c>
      <c r="H24" s="172">
        <f>G24/E24</f>
        <v>0.13903508771929823</v>
      </c>
      <c r="I24" s="173">
        <f>'Fixed date report'!$G$44</f>
        <v>4340</v>
      </c>
      <c r="J24" s="174">
        <f>I24/E24</f>
        <v>9.5175438596491233E-2</v>
      </c>
      <c r="K24" s="170">
        <f>'2nd Instalment Report'!$G$44</f>
        <v>37658</v>
      </c>
      <c r="L24" s="172">
        <f>K24/E24</f>
        <v>0.82583333333333331</v>
      </c>
      <c r="M24" s="173">
        <f>'3rd Instalment Report'!$G$44</f>
        <v>44500</v>
      </c>
      <c r="N24" s="174">
        <f>+M24/E24</f>
        <v>0.97587719298245612</v>
      </c>
      <c r="O24" s="170">
        <f>'Final Report'!$G$44</f>
        <v>45523</v>
      </c>
      <c r="P24" s="172">
        <f>+O24/G24</f>
        <v>7.1802839116719239</v>
      </c>
      <c r="Q24" s="173">
        <f>E24-O24</f>
        <v>77</v>
      </c>
      <c r="R24" s="352">
        <f>Q24/E24</f>
        <v>1.6885964912280703E-3</v>
      </c>
    </row>
    <row r="25" spans="1:18" x14ac:dyDescent="0.2">
      <c r="A25" s="77"/>
      <c r="B25" s="55"/>
      <c r="C25" s="55"/>
      <c r="D25" s="55"/>
      <c r="E25" s="55"/>
      <c r="F25" s="55"/>
      <c r="G25" s="55"/>
      <c r="H25" s="160"/>
      <c r="I25" s="84"/>
      <c r="J25" s="326"/>
      <c r="K25" s="55"/>
      <c r="L25" s="331"/>
      <c r="M25" s="84"/>
      <c r="N25" s="158"/>
      <c r="O25" s="55"/>
      <c r="P25" s="331"/>
      <c r="Q25" s="84"/>
      <c r="R25" s="353"/>
    </row>
    <row r="26" spans="1:18" x14ac:dyDescent="0.2">
      <c r="A26" s="77" t="s">
        <v>57</v>
      </c>
      <c r="B26" s="55"/>
      <c r="C26" s="55"/>
      <c r="D26" s="55"/>
      <c r="E26" s="58">
        <f>'Budget Tool'!H48</f>
        <v>25000</v>
      </c>
      <c r="F26" s="55"/>
      <c r="G26" s="58">
        <f>'1st Instalment Report'!G50</f>
        <v>1000</v>
      </c>
      <c r="H26" s="159">
        <f>G26/E26</f>
        <v>0.04</v>
      </c>
      <c r="I26" s="67">
        <f>'Fixed date report'!$G$50</f>
        <v>9000</v>
      </c>
      <c r="J26" s="327">
        <f>I26/E26</f>
        <v>0.36</v>
      </c>
      <c r="K26" s="58">
        <f>'2nd Instalment Report'!$G$50</f>
        <v>25000</v>
      </c>
      <c r="L26" s="332">
        <f>K26/E26</f>
        <v>1</v>
      </c>
      <c r="M26" s="67">
        <f>'3rd Instalment Report'!$G$50</f>
        <v>25000</v>
      </c>
      <c r="N26" s="157">
        <f>+M26/E26</f>
        <v>1</v>
      </c>
      <c r="O26" s="58">
        <f>'Final Report'!$G$50</f>
        <v>25000</v>
      </c>
      <c r="P26" s="332">
        <f>+O26/G26</f>
        <v>25</v>
      </c>
      <c r="Q26" s="67">
        <f>E26-O26</f>
        <v>0</v>
      </c>
      <c r="R26" s="354">
        <f>Q26/E26</f>
        <v>0</v>
      </c>
    </row>
    <row r="27" spans="1:18" x14ac:dyDescent="0.2">
      <c r="A27" s="167"/>
      <c r="B27" s="168"/>
      <c r="C27" s="168"/>
      <c r="D27" s="168"/>
      <c r="E27" s="168"/>
      <c r="F27" s="168"/>
      <c r="G27" s="168"/>
      <c r="H27" s="175"/>
      <c r="I27" s="169"/>
      <c r="J27" s="176"/>
      <c r="K27" s="168"/>
      <c r="L27" s="175"/>
      <c r="M27" s="169"/>
      <c r="N27" s="176"/>
      <c r="O27" s="168"/>
      <c r="P27" s="175"/>
      <c r="Q27" s="169"/>
      <c r="R27" s="355"/>
    </row>
    <row r="28" spans="1:18" x14ac:dyDescent="0.2">
      <c r="A28" s="167" t="s">
        <v>58</v>
      </c>
      <c r="B28" s="168"/>
      <c r="C28" s="168"/>
      <c r="D28" s="168"/>
      <c r="E28" s="170">
        <f>'Budget Tool'!H54</f>
        <v>42600</v>
      </c>
      <c r="F28" s="168"/>
      <c r="G28" s="170">
        <f>'1st Instalment Report'!G56</f>
        <v>10200</v>
      </c>
      <c r="H28" s="172">
        <f>G28/E28</f>
        <v>0.23943661971830985</v>
      </c>
      <c r="I28" s="173">
        <f>'Fixed date report'!$G$56</f>
        <v>22200</v>
      </c>
      <c r="J28" s="174">
        <f>I28/E28</f>
        <v>0.52112676056338025</v>
      </c>
      <c r="K28" s="170">
        <f>'2nd Instalment Report'!$G$56</f>
        <v>28300</v>
      </c>
      <c r="L28" s="172">
        <f>K28/E28</f>
        <v>0.66431924882629112</v>
      </c>
      <c r="M28" s="173">
        <f>'3rd Instalment Report'!$G$56</f>
        <v>28300</v>
      </c>
      <c r="N28" s="174">
        <f>+M28/E28</f>
        <v>0.66431924882629112</v>
      </c>
      <c r="O28" s="170">
        <f>'Final Report'!$G$56</f>
        <v>42600</v>
      </c>
      <c r="P28" s="172">
        <f>+O28/G28</f>
        <v>4.1764705882352944</v>
      </c>
      <c r="Q28" s="173">
        <f>E28-O28</f>
        <v>0</v>
      </c>
      <c r="R28" s="352">
        <f>Q28/E28</f>
        <v>0</v>
      </c>
    </row>
    <row r="29" spans="1:18" x14ac:dyDescent="0.2">
      <c r="A29" s="77"/>
      <c r="B29" s="55"/>
      <c r="C29" s="55"/>
      <c r="D29" s="55"/>
      <c r="E29" s="55"/>
      <c r="F29" s="55"/>
      <c r="G29" s="55"/>
      <c r="H29" s="68"/>
      <c r="I29" s="84"/>
      <c r="J29" s="328"/>
      <c r="K29" s="55"/>
      <c r="L29" s="331"/>
      <c r="M29" s="84"/>
      <c r="N29" s="69"/>
      <c r="O29" s="55"/>
      <c r="P29" s="333"/>
      <c r="Q29" s="84"/>
      <c r="R29" s="353"/>
    </row>
    <row r="30" spans="1:18" ht="15.75" thickBot="1" x14ac:dyDescent="0.4">
      <c r="A30" s="85" t="s">
        <v>13</v>
      </c>
      <c r="B30" s="57"/>
      <c r="C30" s="57"/>
      <c r="D30" s="55"/>
      <c r="E30" s="70">
        <f>E28+E26+E24+E22+E20+E18+E16</f>
        <v>418090</v>
      </c>
      <c r="F30" s="86"/>
      <c r="G30" s="70">
        <f>G28+G26+G24+G22+G20+G18+G16</f>
        <v>119529</v>
      </c>
      <c r="H30" s="73"/>
      <c r="I30" s="71">
        <f>I28+I26+I24+I22+I20+I18+I16</f>
        <v>151540</v>
      </c>
      <c r="J30" s="329"/>
      <c r="K30" s="70">
        <f>K28+K26+K24+K22+K20+K18+K16</f>
        <v>279915</v>
      </c>
      <c r="L30" s="73"/>
      <c r="M30" s="71">
        <f>M28+M26+M24+M22+M20+M18+M16</f>
        <v>326300</v>
      </c>
      <c r="N30" s="329"/>
      <c r="O30" s="70">
        <f>O28+O26+O24+O22+O20+O18+O16</f>
        <v>417281</v>
      </c>
      <c r="P30" s="73"/>
      <c r="Q30" s="71">
        <f>Q28+Q26+Q24+Q22+Q20+Q18+Q16</f>
        <v>809</v>
      </c>
      <c r="R30" s="356">
        <f>Q30/E30</f>
        <v>1.9349900739075319E-3</v>
      </c>
    </row>
    <row r="31" spans="1:18" ht="13.5" thickTop="1" x14ac:dyDescent="0.2">
      <c r="A31" s="77"/>
      <c r="B31" s="55"/>
      <c r="C31" s="55"/>
      <c r="D31" s="55"/>
      <c r="E31" s="55"/>
      <c r="F31" s="55"/>
      <c r="G31" s="55"/>
      <c r="H31" s="68"/>
      <c r="I31" s="84"/>
      <c r="J31" s="69"/>
      <c r="K31" s="55"/>
      <c r="L31" s="333"/>
      <c r="M31" s="84"/>
      <c r="N31" s="69"/>
      <c r="O31" s="55"/>
      <c r="P31" s="333"/>
      <c r="Q31" s="84"/>
      <c r="R31" s="353"/>
    </row>
    <row r="32" spans="1:18" ht="26.25" customHeight="1" x14ac:dyDescent="0.2">
      <c r="A32" s="365" t="s">
        <v>69</v>
      </c>
      <c r="B32" s="366"/>
      <c r="C32" s="366"/>
      <c r="D32" s="366"/>
      <c r="E32" s="170">
        <f>E30*7%</f>
        <v>29266.300000000003</v>
      </c>
      <c r="F32" s="168"/>
      <c r="G32" s="170">
        <f>G30*7%</f>
        <v>8367.0300000000007</v>
      </c>
      <c r="H32" s="177"/>
      <c r="I32" s="173">
        <f>I30*7%</f>
        <v>10607.800000000001</v>
      </c>
      <c r="J32" s="178"/>
      <c r="K32" s="170">
        <f>K30*7%</f>
        <v>19594.050000000003</v>
      </c>
      <c r="L32" s="177"/>
      <c r="M32" s="173">
        <f>M30*7%</f>
        <v>22841.000000000004</v>
      </c>
      <c r="N32" s="178"/>
      <c r="O32" s="170">
        <f>O30*7%</f>
        <v>29209.670000000002</v>
      </c>
      <c r="P32" s="177"/>
      <c r="Q32" s="173">
        <f>Q30*7%</f>
        <v>56.63</v>
      </c>
      <c r="R32" s="352">
        <f>Q32/E32</f>
        <v>1.9349900739075317E-3</v>
      </c>
    </row>
    <row r="33" spans="1:20" x14ac:dyDescent="0.2">
      <c r="A33" s="87"/>
      <c r="B33" s="66"/>
      <c r="C33" s="66"/>
      <c r="D33" s="66"/>
      <c r="E33" s="55"/>
      <c r="F33" s="55"/>
      <c r="G33" s="55"/>
      <c r="H33" s="68"/>
      <c r="I33" s="84"/>
      <c r="J33" s="69"/>
      <c r="K33" s="55"/>
      <c r="L33" s="333"/>
      <c r="M33" s="84"/>
      <c r="N33" s="69"/>
      <c r="O33" s="55"/>
      <c r="P33" s="333"/>
      <c r="Q33" s="84"/>
      <c r="R33" s="353"/>
    </row>
    <row r="34" spans="1:20" ht="13.5" thickBot="1" x14ac:dyDescent="0.25">
      <c r="A34" s="179" t="s">
        <v>104</v>
      </c>
      <c r="B34" s="180"/>
      <c r="C34" s="181"/>
      <c r="D34" s="181"/>
      <c r="E34" s="182">
        <f>E32+E30</f>
        <v>447356.3</v>
      </c>
      <c r="F34" s="181"/>
      <c r="G34" s="182">
        <f>G32+G30</f>
        <v>127896.03</v>
      </c>
      <c r="H34" s="183">
        <f>+G34/G3</f>
        <v>0.71473247386926253</v>
      </c>
      <c r="I34" s="184">
        <f>I32+I30</f>
        <v>162147.79999999999</v>
      </c>
      <c r="J34" s="174">
        <f>I34/G3</f>
        <v>0.90614461001219815</v>
      </c>
      <c r="K34" s="182">
        <f>K32+K30</f>
        <v>299509.05</v>
      </c>
      <c r="L34" s="183">
        <f>+K34/(G3+K3)</f>
        <v>0.95644136771645194</v>
      </c>
      <c r="M34" s="184">
        <f>M32+M30</f>
        <v>349141</v>
      </c>
      <c r="N34" s="334">
        <f>+M34/(K3+M3+G3)</f>
        <v>0.78045396924107246</v>
      </c>
      <c r="O34" s="182">
        <f>O32+O30</f>
        <v>446490.67</v>
      </c>
      <c r="P34" s="351">
        <f>O34/(G3+K3+M3)</f>
        <v>0.99806500992609237</v>
      </c>
      <c r="Q34" s="184">
        <f>Q32+Q30</f>
        <v>865.63</v>
      </c>
      <c r="R34" s="357">
        <f>Q34/E34</f>
        <v>1.9349900739075319E-3</v>
      </c>
    </row>
    <row r="35" spans="1:20" ht="14.25" thickTop="1" thickBot="1" x14ac:dyDescent="0.25">
      <c r="A35" s="167"/>
      <c r="B35" s="168"/>
      <c r="C35" s="168"/>
      <c r="D35" s="168"/>
      <c r="E35" s="168"/>
      <c r="F35" s="168"/>
      <c r="G35" s="168"/>
      <c r="H35" s="185"/>
      <c r="I35" s="169"/>
      <c r="J35" s="186"/>
      <c r="K35" s="168"/>
      <c r="L35" s="185"/>
      <c r="M35" s="169"/>
      <c r="N35" s="186"/>
      <c r="O35" s="168"/>
      <c r="P35" s="185"/>
      <c r="Q35" s="169"/>
      <c r="R35" s="186"/>
    </row>
    <row r="36" spans="1:20" s="72" customFormat="1" ht="29.45" customHeight="1" thickBot="1" x14ac:dyDescent="0.3">
      <c r="A36" s="371" t="s">
        <v>60</v>
      </c>
      <c r="B36" s="372"/>
      <c r="C36" s="372"/>
      <c r="D36" s="372"/>
      <c r="E36" s="74"/>
      <c r="F36" s="74"/>
      <c r="G36" s="163">
        <f>G3-G34</f>
        <v>51046.49000000002</v>
      </c>
      <c r="H36" s="164"/>
      <c r="I36" s="165">
        <f>G3-I34</f>
        <v>16794.72000000003</v>
      </c>
      <c r="J36" s="330"/>
      <c r="K36" s="163">
        <f>G3+K3-K34</f>
        <v>13640.360000000044</v>
      </c>
      <c r="L36" s="164"/>
      <c r="M36" s="165">
        <f>G3+K3+M3-M34</f>
        <v>98215.300000000047</v>
      </c>
      <c r="N36" s="330"/>
      <c r="O36" s="163">
        <f>G3+K3+M3-O34</f>
        <v>865.63000000006286</v>
      </c>
      <c r="P36" s="164"/>
      <c r="Q36" s="165">
        <f>+E34-O34</f>
        <v>865.63000000000466</v>
      </c>
      <c r="R36" s="330"/>
      <c r="S36"/>
      <c r="T36"/>
    </row>
    <row r="37" spans="1:20" x14ac:dyDescent="0.2">
      <c r="A37" s="77"/>
      <c r="B37" s="83"/>
      <c r="C37" s="83"/>
      <c r="D37" s="83"/>
      <c r="E37" s="83"/>
      <c r="F37" s="55"/>
      <c r="G37" s="166"/>
      <c r="H37" s="76"/>
      <c r="I37" s="76"/>
      <c r="J37" s="76"/>
      <c r="K37" s="83"/>
      <c r="L37" s="76"/>
      <c r="M37" s="55"/>
      <c r="N37" s="76"/>
      <c r="O37" s="76"/>
      <c r="P37" s="76"/>
      <c r="Q37" s="55"/>
      <c r="R37" s="75"/>
    </row>
    <row r="38" spans="1:20" ht="15.75" x14ac:dyDescent="0.25">
      <c r="A38" s="191"/>
      <c r="B38" s="192"/>
      <c r="C38" s="192"/>
      <c r="D38" s="192"/>
      <c r="E38" s="192"/>
      <c r="F38" s="193"/>
      <c r="G38" s="194"/>
      <c r="H38" s="195"/>
      <c r="I38" s="195"/>
      <c r="J38" s="195"/>
      <c r="K38" s="192"/>
      <c r="L38" s="195"/>
      <c r="M38" s="193"/>
      <c r="N38" s="195"/>
      <c r="O38" s="195"/>
      <c r="P38" s="195"/>
      <c r="Q38" s="193"/>
      <c r="R38" s="196"/>
    </row>
    <row r="39" spans="1:20" ht="15.75" x14ac:dyDescent="0.25">
      <c r="A39" s="191"/>
      <c r="B39" s="192"/>
      <c r="C39" s="192"/>
      <c r="D39" s="192"/>
      <c r="E39" s="192"/>
      <c r="F39" s="193"/>
      <c r="G39" s="194"/>
      <c r="H39" s="195"/>
      <c r="I39" s="195"/>
      <c r="J39" s="195"/>
      <c r="K39" s="192"/>
      <c r="L39" s="195"/>
      <c r="M39" s="193"/>
      <c r="N39" s="195"/>
      <c r="O39" s="195"/>
      <c r="P39" s="195"/>
      <c r="Q39" s="193"/>
      <c r="R39" s="196"/>
    </row>
    <row r="40" spans="1:20" ht="12.75" customHeight="1" x14ac:dyDescent="0.25">
      <c r="A40" s="363" t="s">
        <v>86</v>
      </c>
      <c r="B40" s="364"/>
      <c r="C40" s="364"/>
      <c r="D40" s="364"/>
      <c r="E40" s="364"/>
      <c r="F40" s="364"/>
      <c r="G40" s="364"/>
      <c r="H40" s="364"/>
      <c r="I40" s="364"/>
      <c r="J40" s="364"/>
      <c r="K40" s="364"/>
      <c r="L40" s="364"/>
      <c r="M40" s="364"/>
      <c r="N40" s="195"/>
      <c r="O40" s="195"/>
      <c r="P40" s="195"/>
      <c r="Q40" s="193"/>
      <c r="R40" s="196"/>
    </row>
    <row r="41" spans="1:20" ht="27.75" customHeight="1" x14ac:dyDescent="0.25">
      <c r="A41" s="363"/>
      <c r="B41" s="364"/>
      <c r="C41" s="364"/>
      <c r="D41" s="364"/>
      <c r="E41" s="364"/>
      <c r="F41" s="364"/>
      <c r="G41" s="364"/>
      <c r="H41" s="364"/>
      <c r="I41" s="364"/>
      <c r="J41" s="364"/>
      <c r="K41" s="364"/>
      <c r="L41" s="364"/>
      <c r="M41" s="364"/>
      <c r="N41" s="195"/>
      <c r="O41" s="195"/>
      <c r="P41" s="195"/>
      <c r="Q41" s="193"/>
      <c r="R41" s="196"/>
    </row>
    <row r="42" spans="1:20" ht="15.75" x14ac:dyDescent="0.25">
      <c r="A42" s="207"/>
      <c r="B42" s="208"/>
      <c r="C42" s="208"/>
      <c r="D42" s="208"/>
      <c r="E42" s="208"/>
      <c r="F42" s="208"/>
      <c r="G42" s="208"/>
      <c r="H42" s="208"/>
      <c r="I42" s="321"/>
      <c r="J42" s="321"/>
      <c r="K42" s="208"/>
      <c r="L42" s="208"/>
      <c r="M42" s="208"/>
      <c r="N42" s="195"/>
      <c r="O42" s="195"/>
      <c r="P42" s="195"/>
      <c r="Q42" s="193"/>
      <c r="R42" s="196"/>
    </row>
    <row r="43" spans="1:20" ht="15.75" x14ac:dyDescent="0.25">
      <c r="A43" s="207"/>
      <c r="B43" s="208"/>
      <c r="C43" s="208"/>
      <c r="D43" s="208"/>
      <c r="E43" s="208"/>
      <c r="F43" s="208"/>
      <c r="G43" s="208"/>
      <c r="H43" s="208"/>
      <c r="I43" s="321"/>
      <c r="J43" s="321"/>
      <c r="K43" s="208"/>
      <c r="L43" s="208"/>
      <c r="M43" s="208"/>
      <c r="N43" s="195"/>
      <c r="O43" s="195"/>
      <c r="P43" s="195"/>
      <c r="Q43" s="193"/>
      <c r="R43" s="196"/>
    </row>
    <row r="44" spans="1:20" ht="14.45" customHeight="1" x14ac:dyDescent="0.25">
      <c r="A44" s="191"/>
      <c r="B44" s="193"/>
      <c r="C44" s="193"/>
      <c r="D44" s="193"/>
      <c r="E44" s="193"/>
      <c r="F44" s="193"/>
      <c r="G44" s="197"/>
      <c r="H44" s="195"/>
      <c r="I44" s="195"/>
      <c r="J44" s="195"/>
      <c r="K44" s="193"/>
      <c r="L44" s="195"/>
      <c r="M44" s="193"/>
      <c r="N44" s="195"/>
      <c r="O44" s="195"/>
      <c r="P44" s="195"/>
      <c r="Q44" s="193"/>
      <c r="R44" s="196"/>
    </row>
    <row r="45" spans="1:20" ht="14.45" customHeight="1" x14ac:dyDescent="0.25">
      <c r="A45" s="198"/>
      <c r="B45" s="199"/>
      <c r="C45" s="199"/>
      <c r="D45" s="193"/>
      <c r="E45" s="199"/>
      <c r="F45" s="193"/>
      <c r="G45" s="197"/>
      <c r="H45" s="195"/>
      <c r="I45" s="195"/>
      <c r="J45" s="195"/>
      <c r="K45" s="199"/>
      <c r="L45" s="195"/>
      <c r="M45" s="193"/>
      <c r="N45" s="195"/>
      <c r="O45" s="195"/>
      <c r="P45" s="195"/>
      <c r="Q45" s="193"/>
      <c r="R45" s="196"/>
    </row>
    <row r="46" spans="1:20" ht="15.75" x14ac:dyDescent="0.25">
      <c r="A46" s="200"/>
      <c r="B46" s="201" t="s">
        <v>62</v>
      </c>
      <c r="C46" s="201"/>
      <c r="D46" s="201"/>
      <c r="E46" s="201" t="s">
        <v>63</v>
      </c>
      <c r="F46" s="193"/>
      <c r="G46" s="202"/>
      <c r="H46" s="195"/>
      <c r="I46" s="195"/>
      <c r="J46" s="195"/>
      <c r="K46" s="201" t="s">
        <v>64</v>
      </c>
      <c r="L46" s="195"/>
      <c r="M46" s="193"/>
      <c r="N46" s="195"/>
      <c r="O46" s="195"/>
      <c r="P46" s="195"/>
      <c r="Q46" s="193"/>
      <c r="R46" s="196"/>
    </row>
    <row r="47" spans="1:20" ht="16.5" thickBot="1" x14ac:dyDescent="0.3">
      <c r="A47" s="203"/>
      <c r="B47" s="204"/>
      <c r="C47" s="204"/>
      <c r="D47" s="204"/>
      <c r="E47" s="204"/>
      <c r="F47" s="204"/>
      <c r="G47" s="204"/>
      <c r="H47" s="204"/>
      <c r="I47" s="204"/>
      <c r="J47" s="204"/>
      <c r="K47" s="204"/>
      <c r="L47" s="205"/>
      <c r="M47" s="204"/>
      <c r="N47" s="195"/>
      <c r="O47" s="195"/>
      <c r="P47" s="195"/>
      <c r="Q47" s="193"/>
      <c r="R47" s="196"/>
    </row>
    <row r="48" spans="1:20" ht="15.75" x14ac:dyDescent="0.25">
      <c r="A48" s="191"/>
      <c r="B48" s="193"/>
      <c r="C48" s="193"/>
      <c r="D48" s="193"/>
      <c r="E48" s="193"/>
      <c r="F48" s="193"/>
      <c r="G48" s="193"/>
      <c r="H48" s="193"/>
      <c r="I48" s="193"/>
      <c r="J48" s="193"/>
      <c r="K48" s="193"/>
      <c r="L48" s="195"/>
      <c r="M48" s="193"/>
      <c r="N48" s="195"/>
      <c r="O48" s="195"/>
      <c r="P48" s="195"/>
      <c r="Q48" s="193"/>
      <c r="R48" s="196"/>
    </row>
    <row r="49" spans="1:18" ht="15.75" x14ac:dyDescent="0.25">
      <c r="A49" s="191"/>
      <c r="B49" s="193"/>
      <c r="C49" s="193"/>
      <c r="D49" s="193"/>
      <c r="E49" s="193"/>
      <c r="F49" s="193"/>
      <c r="G49" s="193"/>
      <c r="H49" s="193"/>
      <c r="I49" s="193"/>
      <c r="J49" s="193"/>
      <c r="K49" s="193"/>
      <c r="L49" s="195"/>
      <c r="M49" s="193"/>
      <c r="N49" s="195"/>
      <c r="O49" s="195"/>
      <c r="P49" s="195"/>
      <c r="Q49" s="193"/>
      <c r="R49" s="196"/>
    </row>
    <row r="50" spans="1:18" ht="15.75" x14ac:dyDescent="0.25">
      <c r="A50" s="363" t="s">
        <v>98</v>
      </c>
      <c r="B50" s="364"/>
      <c r="C50" s="364"/>
      <c r="D50" s="364"/>
      <c r="E50" s="364"/>
      <c r="F50" s="364"/>
      <c r="G50" s="364"/>
      <c r="H50" s="364"/>
      <c r="I50" s="364"/>
      <c r="J50" s="364"/>
      <c r="K50" s="364"/>
      <c r="L50" s="364"/>
      <c r="M50" s="364"/>
      <c r="N50" s="195"/>
      <c r="O50" s="195"/>
      <c r="P50" s="195"/>
      <c r="Q50" s="193"/>
      <c r="R50" s="196"/>
    </row>
    <row r="51" spans="1:18" ht="15.75" x14ac:dyDescent="0.25">
      <c r="A51" s="363"/>
      <c r="B51" s="364"/>
      <c r="C51" s="364"/>
      <c r="D51" s="364"/>
      <c r="E51" s="364"/>
      <c r="F51" s="364"/>
      <c r="G51" s="364"/>
      <c r="H51" s="364"/>
      <c r="I51" s="364"/>
      <c r="J51" s="364"/>
      <c r="K51" s="364"/>
      <c r="L51" s="364"/>
      <c r="M51" s="364"/>
      <c r="N51" s="195"/>
      <c r="O51" s="195"/>
      <c r="P51" s="195"/>
      <c r="Q51" s="193"/>
      <c r="R51" s="196"/>
    </row>
    <row r="52" spans="1:18" ht="15.75" x14ac:dyDescent="0.25">
      <c r="A52" s="191"/>
      <c r="B52" s="193"/>
      <c r="C52" s="193"/>
      <c r="D52" s="193"/>
      <c r="E52" s="193"/>
      <c r="F52" s="193"/>
      <c r="G52" s="197"/>
      <c r="H52" s="195"/>
      <c r="I52" s="195"/>
      <c r="J52" s="195"/>
      <c r="K52" s="193"/>
      <c r="L52" s="195"/>
      <c r="M52" s="193"/>
      <c r="N52" s="195"/>
      <c r="O52" s="195"/>
      <c r="P52" s="195"/>
      <c r="Q52" s="193"/>
      <c r="R52" s="196"/>
    </row>
    <row r="53" spans="1:18" ht="15.75" x14ac:dyDescent="0.25">
      <c r="A53" s="191"/>
      <c r="B53" s="193"/>
      <c r="C53" s="193"/>
      <c r="D53" s="193"/>
      <c r="E53" s="193"/>
      <c r="F53" s="193"/>
      <c r="G53" s="197"/>
      <c r="H53" s="195"/>
      <c r="I53" s="195"/>
      <c r="J53" s="195"/>
      <c r="K53" s="193"/>
      <c r="L53" s="195"/>
      <c r="M53" s="193"/>
      <c r="N53" s="195"/>
      <c r="O53" s="195"/>
      <c r="P53" s="195"/>
      <c r="Q53" s="193"/>
      <c r="R53" s="196"/>
    </row>
    <row r="54" spans="1:18" ht="15.75" x14ac:dyDescent="0.25">
      <c r="A54" s="191"/>
      <c r="B54" s="193"/>
      <c r="C54" s="193"/>
      <c r="D54" s="193"/>
      <c r="E54" s="193"/>
      <c r="F54" s="193"/>
      <c r="G54" s="197"/>
      <c r="H54" s="195"/>
      <c r="I54" s="195"/>
      <c r="J54" s="195"/>
      <c r="K54" s="193"/>
      <c r="L54" s="195"/>
      <c r="M54" s="193"/>
      <c r="N54" s="195"/>
      <c r="O54" s="195"/>
      <c r="P54" s="195"/>
      <c r="Q54" s="193"/>
      <c r="R54" s="196"/>
    </row>
    <row r="55" spans="1:18" ht="15.75" x14ac:dyDescent="0.25">
      <c r="A55" s="198"/>
      <c r="B55" s="199"/>
      <c r="C55" s="199"/>
      <c r="D55" s="193"/>
      <c r="E55" s="199"/>
      <c r="F55" s="193"/>
      <c r="G55" s="197"/>
      <c r="H55" s="195"/>
      <c r="I55" s="195"/>
      <c r="J55" s="195"/>
      <c r="K55" s="199"/>
      <c r="L55" s="195"/>
      <c r="M55" s="193"/>
      <c r="N55" s="195"/>
      <c r="O55" s="195"/>
      <c r="P55" s="195"/>
      <c r="Q55" s="193"/>
      <c r="R55" s="196"/>
    </row>
    <row r="56" spans="1:18" ht="15.75" x14ac:dyDescent="0.25">
      <c r="A56" s="200"/>
      <c r="B56" s="201" t="s">
        <v>62</v>
      </c>
      <c r="C56" s="201"/>
      <c r="D56" s="201"/>
      <c r="E56" s="201" t="s">
        <v>63</v>
      </c>
      <c r="F56" s="193"/>
      <c r="G56" s="202"/>
      <c r="H56" s="195"/>
      <c r="I56" s="195"/>
      <c r="J56" s="195"/>
      <c r="K56" s="201" t="s">
        <v>64</v>
      </c>
      <c r="L56" s="195"/>
      <c r="M56" s="193"/>
      <c r="N56" s="195"/>
      <c r="O56" s="195"/>
      <c r="P56" s="195"/>
      <c r="Q56" s="193"/>
      <c r="R56" s="196"/>
    </row>
    <row r="57" spans="1:18" ht="15.75" x14ac:dyDescent="0.25">
      <c r="A57" s="191"/>
      <c r="B57" s="193"/>
      <c r="C57" s="193"/>
      <c r="D57" s="193"/>
      <c r="E57" s="193"/>
      <c r="F57" s="193"/>
      <c r="G57" s="193"/>
      <c r="H57" s="195"/>
      <c r="I57" s="195"/>
      <c r="J57" s="195"/>
      <c r="K57" s="193"/>
      <c r="L57" s="195"/>
      <c r="M57" s="193"/>
      <c r="N57" s="195"/>
      <c r="O57" s="195"/>
      <c r="P57" s="195"/>
      <c r="Q57" s="193"/>
      <c r="R57" s="196"/>
    </row>
    <row r="58" spans="1:18" ht="15.75" x14ac:dyDescent="0.25">
      <c r="A58" s="191"/>
      <c r="B58" s="193"/>
      <c r="C58" s="193"/>
      <c r="D58" s="193"/>
      <c r="E58" s="193"/>
      <c r="F58" s="193"/>
      <c r="G58" s="193"/>
      <c r="H58" s="195"/>
      <c r="I58" s="195"/>
      <c r="J58" s="195"/>
      <c r="K58" s="193"/>
      <c r="L58" s="195"/>
      <c r="M58" s="193"/>
      <c r="N58" s="195"/>
      <c r="O58" s="195"/>
      <c r="P58" s="195"/>
      <c r="Q58" s="193"/>
      <c r="R58" s="196"/>
    </row>
    <row r="59" spans="1:18" ht="15.75" x14ac:dyDescent="0.25">
      <c r="A59" s="191" t="s">
        <v>68</v>
      </c>
      <c r="B59" s="193"/>
      <c r="C59" s="193"/>
      <c r="D59" s="193"/>
      <c r="E59" s="193"/>
      <c r="F59" s="193"/>
      <c r="G59" s="193"/>
      <c r="H59" s="195"/>
      <c r="I59" s="195"/>
      <c r="J59" s="195"/>
      <c r="K59" s="193"/>
      <c r="L59" s="195"/>
      <c r="M59" s="193"/>
      <c r="N59" s="195"/>
      <c r="O59" s="195"/>
      <c r="P59" s="195"/>
      <c r="Q59" s="193"/>
      <c r="R59" s="196"/>
    </row>
    <row r="60" spans="1:18" ht="15.75" x14ac:dyDescent="0.25">
      <c r="A60" s="191"/>
      <c r="B60" s="193"/>
      <c r="C60" s="193"/>
      <c r="D60" s="193"/>
      <c r="E60" s="193"/>
      <c r="F60" s="193"/>
      <c r="G60" s="193"/>
      <c r="H60" s="195"/>
      <c r="I60" s="195"/>
      <c r="J60" s="195"/>
      <c r="K60" s="193"/>
      <c r="L60" s="195"/>
      <c r="M60" s="193"/>
      <c r="N60" s="195"/>
      <c r="O60" s="195"/>
      <c r="P60" s="195"/>
      <c r="Q60" s="193"/>
      <c r="R60" s="196"/>
    </row>
    <row r="61" spans="1:18" ht="15.75" x14ac:dyDescent="0.25">
      <c r="A61" s="191"/>
      <c r="B61" s="193"/>
      <c r="C61" s="193"/>
      <c r="D61" s="193"/>
      <c r="E61" s="193"/>
      <c r="F61" s="193"/>
      <c r="G61" s="193"/>
      <c r="H61" s="195"/>
      <c r="I61" s="195"/>
      <c r="J61" s="195"/>
      <c r="K61" s="193"/>
      <c r="L61" s="195"/>
      <c r="M61" s="193"/>
      <c r="N61" s="195"/>
      <c r="O61" s="195"/>
      <c r="P61" s="195"/>
      <c r="Q61" s="193"/>
      <c r="R61" s="196"/>
    </row>
    <row r="62" spans="1:18" ht="15.75" x14ac:dyDescent="0.25">
      <c r="A62" s="198"/>
      <c r="B62" s="199"/>
      <c r="C62" s="199"/>
      <c r="D62" s="193"/>
      <c r="E62" s="199"/>
      <c r="F62" s="193"/>
      <c r="G62" s="197"/>
      <c r="H62" s="195"/>
      <c r="I62" s="195"/>
      <c r="J62" s="195"/>
      <c r="K62" s="193"/>
      <c r="L62" s="195"/>
      <c r="M62" s="193"/>
      <c r="N62" s="195"/>
      <c r="O62" s="195"/>
      <c r="P62" s="195"/>
      <c r="Q62" s="193"/>
      <c r="R62" s="196"/>
    </row>
    <row r="63" spans="1:18" ht="15.75" x14ac:dyDescent="0.25">
      <c r="A63" s="200"/>
      <c r="B63" s="201" t="s">
        <v>62</v>
      </c>
      <c r="C63" s="201"/>
      <c r="D63" s="201"/>
      <c r="E63" s="201" t="s">
        <v>63</v>
      </c>
      <c r="F63" s="193"/>
      <c r="G63" s="202"/>
      <c r="H63" s="195"/>
      <c r="I63" s="195"/>
      <c r="J63" s="195"/>
      <c r="K63" s="193"/>
      <c r="L63" s="195"/>
      <c r="M63" s="193"/>
      <c r="N63" s="195"/>
      <c r="O63" s="195"/>
      <c r="P63" s="195"/>
      <c r="Q63" s="193"/>
      <c r="R63" s="196"/>
    </row>
    <row r="64" spans="1:18" ht="16.5" thickBot="1" x14ac:dyDescent="0.3">
      <c r="A64" s="203"/>
      <c r="B64" s="204"/>
      <c r="C64" s="204"/>
      <c r="D64" s="204"/>
      <c r="E64" s="204"/>
      <c r="F64" s="204"/>
      <c r="G64" s="204"/>
      <c r="H64" s="205"/>
      <c r="I64" s="205"/>
      <c r="J64" s="205"/>
      <c r="K64" s="204"/>
      <c r="L64" s="205"/>
      <c r="M64" s="204"/>
      <c r="N64" s="205"/>
      <c r="O64" s="205"/>
      <c r="P64" s="205"/>
      <c r="Q64" s="204"/>
      <c r="R64" s="206"/>
    </row>
  </sheetData>
  <mergeCells count="5">
    <mergeCell ref="A50:M51"/>
    <mergeCell ref="A32:D32"/>
    <mergeCell ref="A1:R1"/>
    <mergeCell ref="A36:D36"/>
    <mergeCell ref="A40:M41"/>
  </mergeCells>
  <pageMargins left="0.7" right="0.7" top="0.75" bottom="0.75" header="0.3" footer="0.3"/>
  <pageSetup scale="68" orientation="portrait" r:id="rId1"/>
  <headerFooter>
    <oddHeader xml:space="preserve">&amp;C
</oddHeader>
  </headerFooter>
  <rowBreaks count="1" manualBreakCount="1">
    <brk id="36"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5"/>
  <sheetViews>
    <sheetView workbookViewId="0">
      <selection activeCell="J34" sqref="J34"/>
    </sheetView>
  </sheetViews>
  <sheetFormatPr defaultColWidth="9.140625" defaultRowHeight="12.75" x14ac:dyDescent="0.2"/>
  <cols>
    <col min="3" max="3" width="15.42578125" customWidth="1"/>
  </cols>
  <sheetData>
    <row r="3" spans="3:3" x14ac:dyDescent="0.2">
      <c r="C3" s="28" t="s">
        <v>44</v>
      </c>
    </row>
    <row r="4" spans="3:3" x14ac:dyDescent="0.2">
      <c r="C4" s="28" t="s">
        <v>45</v>
      </c>
    </row>
    <row r="5" spans="3:3" x14ac:dyDescent="0.2">
      <c r="C5" s="28" t="s">
        <v>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I59"/>
  <sheetViews>
    <sheetView tabSelected="1" zoomScale="80" zoomScaleNormal="80" workbookViewId="0">
      <selection activeCell="N19" sqref="N19"/>
    </sheetView>
  </sheetViews>
  <sheetFormatPr defaultColWidth="9.140625" defaultRowHeight="12" x14ac:dyDescent="0.2"/>
  <cols>
    <col min="1" max="1" width="6.85546875" style="1" customWidth="1"/>
    <col min="2" max="2" width="43.7109375" style="1" customWidth="1"/>
    <col min="3" max="4" width="18.5703125" style="1" customWidth="1"/>
    <col min="5" max="5" width="18.5703125" style="29" customWidth="1"/>
    <col min="6" max="6" width="18.5703125" style="26" customWidth="1"/>
    <col min="7" max="7" width="18.5703125" style="12" customWidth="1"/>
    <col min="8" max="8" width="18.5703125" style="1" customWidth="1"/>
    <col min="9" max="16384" width="9.140625" style="1"/>
  </cols>
  <sheetData>
    <row r="2" spans="2:9" x14ac:dyDescent="0.2">
      <c r="D2" s="14"/>
      <c r="E2" s="14"/>
      <c r="F2" s="14"/>
      <c r="G2" s="1"/>
      <c r="I2" s="33"/>
    </row>
    <row r="3" spans="2:9" ht="16.5" customHeight="1" x14ac:dyDescent="0.2">
      <c r="B3" s="2" t="s">
        <v>145</v>
      </c>
      <c r="C3" s="374"/>
      <c r="D3" s="374"/>
      <c r="E3" s="374"/>
      <c r="F3" s="15"/>
      <c r="G3" s="1"/>
      <c r="I3" s="33"/>
    </row>
    <row r="4" spans="2:9" x14ac:dyDescent="0.2">
      <c r="B4" s="2" t="s">
        <v>144</v>
      </c>
      <c r="C4" s="375"/>
      <c r="D4" s="376"/>
      <c r="E4" s="377"/>
      <c r="F4" s="15"/>
      <c r="G4" s="1"/>
      <c r="I4" s="33"/>
    </row>
    <row r="5" spans="2:9" x14ac:dyDescent="0.2">
      <c r="B5" s="3" t="s">
        <v>16</v>
      </c>
      <c r="C5" s="374"/>
      <c r="D5" s="374"/>
      <c r="E5" s="374"/>
      <c r="F5" s="34"/>
      <c r="G5" s="1"/>
      <c r="I5" s="33"/>
    </row>
    <row r="6" spans="2:9" x14ac:dyDescent="0.2">
      <c r="B6" s="2" t="s">
        <v>10</v>
      </c>
      <c r="C6" s="374"/>
      <c r="D6" s="374"/>
      <c r="E6" s="374"/>
      <c r="F6" s="15"/>
      <c r="G6" s="1"/>
      <c r="I6" s="33"/>
    </row>
    <row r="7" spans="2:9" x14ac:dyDescent="0.2">
      <c r="B7" s="2" t="s">
        <v>31</v>
      </c>
      <c r="C7" s="373"/>
      <c r="D7" s="373"/>
      <c r="E7" s="373"/>
      <c r="F7" s="16"/>
      <c r="G7" s="1"/>
      <c r="I7" s="33"/>
    </row>
    <row r="8" spans="2:9" ht="12.75" thickBot="1" x14ac:dyDescent="0.25"/>
    <row r="9" spans="2:9" ht="94.5" customHeight="1" thickBot="1" x14ac:dyDescent="0.25">
      <c r="B9" s="384" t="s">
        <v>109</v>
      </c>
      <c r="C9" s="385"/>
      <c r="D9" s="385"/>
      <c r="E9" s="385"/>
      <c r="F9" s="385"/>
      <c r="G9" s="385"/>
      <c r="H9" s="386"/>
    </row>
    <row r="10" spans="2:9" s="9" customFormat="1" ht="99" customHeight="1" thickBot="1" x14ac:dyDescent="0.25">
      <c r="B10" s="393" t="s">
        <v>142</v>
      </c>
      <c r="C10" s="394"/>
      <c r="D10" s="394"/>
      <c r="E10" s="394"/>
      <c r="F10" s="394"/>
      <c r="G10" s="394"/>
      <c r="H10" s="395"/>
    </row>
    <row r="11" spans="2:9" s="9" customFormat="1" ht="12.75" x14ac:dyDescent="0.2">
      <c r="B11" s="396" t="s">
        <v>103</v>
      </c>
      <c r="C11" s="378"/>
      <c r="D11" s="379"/>
      <c r="E11" s="379"/>
      <c r="F11" s="379"/>
      <c r="G11" s="379"/>
      <c r="H11" s="380"/>
    </row>
    <row r="12" spans="2:9" s="9" customFormat="1" ht="31.5" customHeight="1" thickBot="1" x14ac:dyDescent="0.25">
      <c r="B12" s="397"/>
      <c r="C12" s="358" t="s">
        <v>41</v>
      </c>
      <c r="D12" s="358" t="s">
        <v>1</v>
      </c>
      <c r="E12" s="359" t="s">
        <v>48</v>
      </c>
      <c r="F12" s="360" t="s">
        <v>49</v>
      </c>
      <c r="G12" s="361" t="s">
        <v>107</v>
      </c>
      <c r="H12" s="362" t="s">
        <v>15</v>
      </c>
    </row>
    <row r="13" spans="2:9" s="9" customFormat="1" ht="26.25" customHeight="1" x14ac:dyDescent="0.2">
      <c r="B13" s="398" t="s">
        <v>34</v>
      </c>
      <c r="C13" s="399"/>
      <c r="D13" s="399"/>
      <c r="E13" s="399"/>
      <c r="F13" s="399"/>
      <c r="G13" s="399"/>
      <c r="H13" s="400"/>
    </row>
    <row r="14" spans="2:9" s="9" customFormat="1" ht="12.75" x14ac:dyDescent="0.2">
      <c r="B14" s="20" t="s">
        <v>42</v>
      </c>
      <c r="C14" s="21">
        <v>1</v>
      </c>
      <c r="D14" s="22">
        <v>2000</v>
      </c>
      <c r="E14" s="30">
        <v>12</v>
      </c>
      <c r="F14" s="25" t="s">
        <v>44</v>
      </c>
      <c r="G14" s="23">
        <v>1</v>
      </c>
      <c r="H14" s="40">
        <f>C14*D14*E14*G14</f>
        <v>24000</v>
      </c>
    </row>
    <row r="15" spans="2:9" s="9" customFormat="1" ht="12.75" x14ac:dyDescent="0.2">
      <c r="B15" s="20" t="s">
        <v>43</v>
      </c>
      <c r="C15" s="21">
        <v>12</v>
      </c>
      <c r="D15" s="22">
        <v>1000</v>
      </c>
      <c r="E15" s="30">
        <v>12</v>
      </c>
      <c r="F15" s="25" t="s">
        <v>44</v>
      </c>
      <c r="G15" s="23">
        <v>0.1</v>
      </c>
      <c r="H15" s="40">
        <f>C15*D15*E15*G15</f>
        <v>14400</v>
      </c>
    </row>
    <row r="16" spans="2:9" s="9" customFormat="1" ht="12.75" x14ac:dyDescent="0.2">
      <c r="B16" s="20" t="s">
        <v>94</v>
      </c>
      <c r="C16" s="7">
        <v>5</v>
      </c>
      <c r="D16" s="8">
        <v>3000</v>
      </c>
      <c r="E16" s="30">
        <v>12</v>
      </c>
      <c r="F16" s="25" t="s">
        <v>44</v>
      </c>
      <c r="G16" s="23">
        <v>1</v>
      </c>
      <c r="H16" s="40">
        <f>C16*D16*E16*G16</f>
        <v>180000</v>
      </c>
    </row>
    <row r="17" spans="2:8" s="9" customFormat="1" ht="12.75" x14ac:dyDescent="0.2">
      <c r="B17" s="20" t="s">
        <v>94</v>
      </c>
      <c r="C17" s="7">
        <v>1</v>
      </c>
      <c r="D17" s="8">
        <v>2450</v>
      </c>
      <c r="E17" s="30">
        <v>8</v>
      </c>
      <c r="F17" s="25"/>
      <c r="G17" s="23">
        <v>0.5</v>
      </c>
      <c r="H17" s="40">
        <f>C17*D17*E17*G17</f>
        <v>9800</v>
      </c>
    </row>
    <row r="18" spans="2:8" s="9" customFormat="1" ht="12.75" x14ac:dyDescent="0.2">
      <c r="B18" s="35" t="s">
        <v>2</v>
      </c>
      <c r="C18" s="36" t="s">
        <v>3</v>
      </c>
      <c r="D18" s="37" t="s">
        <v>3</v>
      </c>
      <c r="E18" s="36"/>
      <c r="F18" s="38"/>
      <c r="G18" s="37" t="s">
        <v>3</v>
      </c>
      <c r="H18" s="39">
        <f>SUBTOTAL(9,H14:H17)</f>
        <v>228200</v>
      </c>
    </row>
    <row r="19" spans="2:8" s="9" customFormat="1" ht="27" customHeight="1" x14ac:dyDescent="0.2">
      <c r="B19" s="387" t="s">
        <v>133</v>
      </c>
      <c r="C19" s="388"/>
      <c r="D19" s="388"/>
      <c r="E19" s="389"/>
      <c r="F19" s="389"/>
      <c r="G19" s="389"/>
      <c r="H19" s="390"/>
    </row>
    <row r="20" spans="2:8" s="9" customFormat="1" ht="12.75" x14ac:dyDescent="0.2">
      <c r="B20" s="20" t="s">
        <v>75</v>
      </c>
      <c r="C20" s="21">
        <v>1</v>
      </c>
      <c r="D20" s="22">
        <v>250</v>
      </c>
      <c r="E20" s="30">
        <v>12</v>
      </c>
      <c r="F20" s="25"/>
      <c r="G20" s="23">
        <v>1</v>
      </c>
      <c r="H20" s="40">
        <f>C20*D20*E20*G20</f>
        <v>3000</v>
      </c>
    </row>
    <row r="21" spans="2:8" s="9" customFormat="1" ht="12.75" x14ac:dyDescent="0.2">
      <c r="B21" s="20" t="s">
        <v>75</v>
      </c>
      <c r="C21" s="21">
        <v>5</v>
      </c>
      <c r="D21" s="22">
        <v>374</v>
      </c>
      <c r="E21" s="30">
        <v>12</v>
      </c>
      <c r="F21" s="25"/>
      <c r="G21" s="23">
        <v>1</v>
      </c>
      <c r="H21" s="40">
        <f>C21*D21*E21*G21</f>
        <v>22440</v>
      </c>
    </row>
    <row r="22" spans="2:8" s="9" customFormat="1" ht="12.75" x14ac:dyDescent="0.2">
      <c r="B22" s="20"/>
      <c r="C22" s="21"/>
      <c r="D22" s="22"/>
      <c r="E22" s="30"/>
      <c r="F22" s="25"/>
      <c r="G22" s="23"/>
      <c r="H22" s="40">
        <f>C22*D22*E22*G22</f>
        <v>0</v>
      </c>
    </row>
    <row r="23" spans="2:8" s="9" customFormat="1" ht="12.75" x14ac:dyDescent="0.2">
      <c r="B23" s="20"/>
      <c r="C23" s="21"/>
      <c r="D23" s="22"/>
      <c r="E23" s="30"/>
      <c r="F23" s="25"/>
      <c r="G23" s="23"/>
      <c r="H23" s="40">
        <f>C23*D23*E23*G23</f>
        <v>0</v>
      </c>
    </row>
    <row r="24" spans="2:8" s="9" customFormat="1" ht="12.75" x14ac:dyDescent="0.2">
      <c r="B24" s="35" t="s">
        <v>4</v>
      </c>
      <c r="C24" s="36" t="s">
        <v>3</v>
      </c>
      <c r="D24" s="37" t="s">
        <v>3</v>
      </c>
      <c r="E24" s="36"/>
      <c r="F24" s="38"/>
      <c r="G24" s="37" t="s">
        <v>3</v>
      </c>
      <c r="H24" s="39">
        <f>SUBTOTAL(9,H20:H23)</f>
        <v>25440</v>
      </c>
    </row>
    <row r="25" spans="2:8" s="9" customFormat="1" ht="12.75" x14ac:dyDescent="0.2">
      <c r="B25" s="387" t="s">
        <v>35</v>
      </c>
      <c r="C25" s="388"/>
      <c r="D25" s="388"/>
      <c r="E25" s="389"/>
      <c r="F25" s="389"/>
      <c r="G25" s="389"/>
      <c r="H25" s="390"/>
    </row>
    <row r="26" spans="2:8" s="9" customFormat="1" ht="12.75" x14ac:dyDescent="0.2">
      <c r="B26" s="20" t="s">
        <v>76</v>
      </c>
      <c r="C26" s="21">
        <v>12</v>
      </c>
      <c r="D26" s="22">
        <v>1250</v>
      </c>
      <c r="E26" s="30">
        <v>1</v>
      </c>
      <c r="F26" s="25"/>
      <c r="G26" s="23">
        <v>1</v>
      </c>
      <c r="H26" s="40">
        <f>C26*D26*E26*G26</f>
        <v>15000</v>
      </c>
    </row>
    <row r="27" spans="2:8" s="9" customFormat="1" ht="12.75" x14ac:dyDescent="0.2">
      <c r="B27" s="20" t="s">
        <v>77</v>
      </c>
      <c r="C27" s="21">
        <v>1</v>
      </c>
      <c r="D27" s="22">
        <v>4500</v>
      </c>
      <c r="E27" s="30">
        <v>1</v>
      </c>
      <c r="F27" s="25"/>
      <c r="G27" s="23">
        <v>0.5</v>
      </c>
      <c r="H27" s="40">
        <f>C27*D27*E27*G27</f>
        <v>2250</v>
      </c>
    </row>
    <row r="28" spans="2:8" s="9" customFormat="1" ht="12.75" x14ac:dyDescent="0.2">
      <c r="B28" s="20"/>
      <c r="C28" s="21"/>
      <c r="D28" s="22"/>
      <c r="E28" s="30"/>
      <c r="F28" s="25"/>
      <c r="G28" s="23"/>
      <c r="H28" s="40">
        <f>C28*D28*E28*G28</f>
        <v>0</v>
      </c>
    </row>
    <row r="29" spans="2:8" s="9" customFormat="1" ht="12.75" x14ac:dyDescent="0.2">
      <c r="B29" s="20"/>
      <c r="C29" s="21"/>
      <c r="D29" s="22"/>
      <c r="E29" s="30"/>
      <c r="F29" s="25"/>
      <c r="G29" s="23"/>
      <c r="H29" s="40">
        <f>C29*D29*E29*G29</f>
        <v>0</v>
      </c>
    </row>
    <row r="30" spans="2:8" s="9" customFormat="1" ht="12.75" x14ac:dyDescent="0.2">
      <c r="B30" s="35" t="s">
        <v>5</v>
      </c>
      <c r="C30" s="36" t="s">
        <v>3</v>
      </c>
      <c r="D30" s="37" t="s">
        <v>3</v>
      </c>
      <c r="E30" s="36"/>
      <c r="F30" s="38"/>
      <c r="G30" s="37" t="s">
        <v>3</v>
      </c>
      <c r="H30" s="39">
        <f>SUBTOTAL(9,H26:H29)</f>
        <v>17250</v>
      </c>
    </row>
    <row r="31" spans="2:8" s="9" customFormat="1" ht="12.75" x14ac:dyDescent="0.2">
      <c r="B31" s="387" t="s">
        <v>36</v>
      </c>
      <c r="C31" s="388"/>
      <c r="D31" s="388"/>
      <c r="E31" s="389"/>
      <c r="F31" s="389"/>
      <c r="G31" s="389"/>
      <c r="H31" s="390"/>
    </row>
    <row r="32" spans="2:8" s="9" customFormat="1" ht="12.75" x14ac:dyDescent="0.2">
      <c r="B32" s="20" t="s">
        <v>78</v>
      </c>
      <c r="C32" s="21">
        <v>2</v>
      </c>
      <c r="D32" s="22">
        <v>12500</v>
      </c>
      <c r="E32" s="30">
        <v>1</v>
      </c>
      <c r="F32" s="25"/>
      <c r="G32" s="23">
        <v>1</v>
      </c>
      <c r="H32" s="40">
        <f>C32*D32*E32*G32</f>
        <v>25000</v>
      </c>
    </row>
    <row r="33" spans="2:8" s="9" customFormat="1" ht="12.75" x14ac:dyDescent="0.2">
      <c r="B33" s="20" t="s">
        <v>79</v>
      </c>
      <c r="C33" s="21">
        <v>5</v>
      </c>
      <c r="D33" s="22">
        <v>150</v>
      </c>
      <c r="E33" s="30">
        <v>12</v>
      </c>
      <c r="F33" s="25"/>
      <c r="G33" s="23">
        <v>1</v>
      </c>
      <c r="H33" s="40">
        <f>C33*D33*E33*G33</f>
        <v>9000</v>
      </c>
    </row>
    <row r="34" spans="2:8" s="9" customFormat="1" ht="12.75" x14ac:dyDescent="0.2">
      <c r="B34" s="20"/>
      <c r="C34" s="21"/>
      <c r="D34" s="22"/>
      <c r="E34" s="30"/>
      <c r="F34" s="25"/>
      <c r="G34" s="23"/>
      <c r="H34" s="40">
        <f>C34*D34*E34*G34</f>
        <v>0</v>
      </c>
    </row>
    <row r="35" spans="2:8" s="9" customFormat="1" ht="12.75" x14ac:dyDescent="0.2">
      <c r="B35" s="20"/>
      <c r="C35" s="21"/>
      <c r="D35" s="22"/>
      <c r="E35" s="30"/>
      <c r="F35" s="25"/>
      <c r="G35" s="23"/>
      <c r="H35" s="40">
        <f>C35*D35*E35*G35</f>
        <v>0</v>
      </c>
    </row>
    <row r="36" spans="2:8" s="9" customFormat="1" ht="12.75" x14ac:dyDescent="0.2">
      <c r="B36" s="35" t="s">
        <v>6</v>
      </c>
      <c r="C36" s="36" t="s">
        <v>3</v>
      </c>
      <c r="D36" s="37" t="s">
        <v>3</v>
      </c>
      <c r="E36" s="36"/>
      <c r="F36" s="38"/>
      <c r="G36" s="37" t="s">
        <v>3</v>
      </c>
      <c r="H36" s="39">
        <f>SUBTOTAL(9,H32:H35)</f>
        <v>34000</v>
      </c>
    </row>
    <row r="37" spans="2:8" s="9" customFormat="1" ht="12.75" x14ac:dyDescent="0.2">
      <c r="B37" s="387" t="s">
        <v>37</v>
      </c>
      <c r="C37" s="388"/>
      <c r="D37" s="388"/>
      <c r="E37" s="389"/>
      <c r="F37" s="389"/>
      <c r="G37" s="389"/>
      <c r="H37" s="390"/>
    </row>
    <row r="38" spans="2:8" s="9" customFormat="1" ht="12.75" x14ac:dyDescent="0.2">
      <c r="B38" s="20" t="s">
        <v>80</v>
      </c>
      <c r="C38" s="21">
        <v>12</v>
      </c>
      <c r="D38" s="22">
        <v>450</v>
      </c>
      <c r="E38" s="30">
        <v>1</v>
      </c>
      <c r="F38" s="25"/>
      <c r="G38" s="23">
        <v>1</v>
      </c>
      <c r="H38" s="40">
        <f>C38*D38*E38*G38</f>
        <v>5400</v>
      </c>
    </row>
    <row r="39" spans="2:8" s="9" customFormat="1" ht="12.75" x14ac:dyDescent="0.2">
      <c r="B39" s="20" t="s">
        <v>81</v>
      </c>
      <c r="C39" s="21">
        <v>2</v>
      </c>
      <c r="D39" s="22">
        <v>6700</v>
      </c>
      <c r="E39" s="30">
        <v>3</v>
      </c>
      <c r="F39" s="25"/>
      <c r="G39" s="23">
        <v>1</v>
      </c>
      <c r="H39" s="40">
        <f>C39*D39*E39*G39</f>
        <v>40200</v>
      </c>
    </row>
    <row r="40" spans="2:8" s="9" customFormat="1" ht="12.75" x14ac:dyDescent="0.2">
      <c r="B40" s="20"/>
      <c r="C40" s="21"/>
      <c r="D40" s="22"/>
      <c r="E40" s="30"/>
      <c r="F40" s="25"/>
      <c r="G40" s="23"/>
      <c r="H40" s="40">
        <f>C40*D40*E40*G40</f>
        <v>0</v>
      </c>
    </row>
    <row r="41" spans="2:8" s="9" customFormat="1" ht="12.75" x14ac:dyDescent="0.2">
      <c r="B41" s="20"/>
      <c r="C41" s="21"/>
      <c r="D41" s="22"/>
      <c r="E41" s="30"/>
      <c r="F41" s="25"/>
      <c r="G41" s="23"/>
      <c r="H41" s="40">
        <f>C41*D41*E41*G41</f>
        <v>0</v>
      </c>
    </row>
    <row r="42" spans="2:8" s="9" customFormat="1" ht="12.75" x14ac:dyDescent="0.2">
      <c r="B42" s="35" t="s">
        <v>7</v>
      </c>
      <c r="C42" s="36" t="s">
        <v>3</v>
      </c>
      <c r="D42" s="37" t="s">
        <v>3</v>
      </c>
      <c r="E42" s="36"/>
      <c r="F42" s="38"/>
      <c r="G42" s="37" t="s">
        <v>3</v>
      </c>
      <c r="H42" s="39">
        <f>SUBTOTAL(9,H38:H41)</f>
        <v>45600</v>
      </c>
    </row>
    <row r="43" spans="2:8" s="9" customFormat="1" ht="12.75" x14ac:dyDescent="0.2">
      <c r="B43" s="387" t="s">
        <v>38</v>
      </c>
      <c r="C43" s="388"/>
      <c r="D43" s="388"/>
      <c r="E43" s="389"/>
      <c r="F43" s="389"/>
      <c r="G43" s="389"/>
      <c r="H43" s="390"/>
    </row>
    <row r="44" spans="2:8" s="9" customFormat="1" ht="12.75" x14ac:dyDescent="0.2">
      <c r="B44" s="20" t="s">
        <v>82</v>
      </c>
      <c r="C44" s="21">
        <v>1</v>
      </c>
      <c r="D44" s="22">
        <v>25000</v>
      </c>
      <c r="E44" s="30">
        <v>1</v>
      </c>
      <c r="F44" s="25"/>
      <c r="G44" s="23">
        <v>1</v>
      </c>
      <c r="H44" s="40">
        <f>C44*D44*E44*G44</f>
        <v>25000</v>
      </c>
    </row>
    <row r="45" spans="2:8" s="9" customFormat="1" ht="12.75" x14ac:dyDescent="0.2">
      <c r="B45" s="20"/>
      <c r="C45" s="21"/>
      <c r="D45" s="22"/>
      <c r="E45" s="30"/>
      <c r="F45" s="25"/>
      <c r="G45" s="23"/>
      <c r="H45" s="40">
        <f>C45*D45*E45*G45</f>
        <v>0</v>
      </c>
    </row>
    <row r="46" spans="2:8" s="9" customFormat="1" ht="12.75" x14ac:dyDescent="0.2">
      <c r="B46" s="20"/>
      <c r="C46" s="21"/>
      <c r="D46" s="22"/>
      <c r="E46" s="30"/>
      <c r="F46" s="25"/>
      <c r="G46" s="23"/>
      <c r="H46" s="40">
        <f>C46*D46*E46*G46</f>
        <v>0</v>
      </c>
    </row>
    <row r="47" spans="2:8" s="9" customFormat="1" ht="12.75" x14ac:dyDescent="0.2">
      <c r="B47" s="20"/>
      <c r="C47" s="21"/>
      <c r="D47" s="22"/>
      <c r="E47" s="30"/>
      <c r="F47" s="25"/>
      <c r="G47" s="23"/>
      <c r="H47" s="40">
        <f>C47*D47*E47*G47</f>
        <v>0</v>
      </c>
    </row>
    <row r="48" spans="2:8" s="9" customFormat="1" ht="12.75" x14ac:dyDescent="0.2">
      <c r="B48" s="35" t="s">
        <v>11</v>
      </c>
      <c r="C48" s="36" t="s">
        <v>3</v>
      </c>
      <c r="D48" s="37" t="s">
        <v>3</v>
      </c>
      <c r="E48" s="36"/>
      <c r="F48" s="38"/>
      <c r="G48" s="37" t="s">
        <v>3</v>
      </c>
      <c r="H48" s="39">
        <f>SUBTOTAL(9,H44:H47)</f>
        <v>25000</v>
      </c>
    </row>
    <row r="49" spans="2:8" s="9" customFormat="1" ht="12.75" x14ac:dyDescent="0.2">
      <c r="B49" s="387" t="s">
        <v>39</v>
      </c>
      <c r="C49" s="388"/>
      <c r="D49" s="388"/>
      <c r="E49" s="389"/>
      <c r="F49" s="389"/>
      <c r="G49" s="389"/>
      <c r="H49" s="390"/>
    </row>
    <row r="50" spans="2:8" s="9" customFormat="1" ht="12.75" x14ac:dyDescent="0.2">
      <c r="B50" s="20" t="s">
        <v>83</v>
      </c>
      <c r="C50" s="21">
        <v>2</v>
      </c>
      <c r="D50" s="22">
        <v>275</v>
      </c>
      <c r="E50" s="30">
        <v>12</v>
      </c>
      <c r="F50" s="25"/>
      <c r="G50" s="23">
        <v>1</v>
      </c>
      <c r="H50" s="40">
        <f>C50*D50*E50*G50</f>
        <v>6600</v>
      </c>
    </row>
    <row r="51" spans="2:8" s="9" customFormat="1" ht="12.75" x14ac:dyDescent="0.2">
      <c r="B51" s="20" t="s">
        <v>84</v>
      </c>
      <c r="C51" s="21">
        <v>5</v>
      </c>
      <c r="D51" s="22">
        <v>600</v>
      </c>
      <c r="E51" s="30">
        <v>12</v>
      </c>
      <c r="F51" s="25"/>
      <c r="G51" s="23">
        <v>1</v>
      </c>
      <c r="H51" s="40">
        <f>C51*D51*E51*G51</f>
        <v>36000</v>
      </c>
    </row>
    <row r="52" spans="2:8" s="9" customFormat="1" ht="12.75" x14ac:dyDescent="0.2">
      <c r="B52" s="20"/>
      <c r="C52" s="21"/>
      <c r="D52" s="22"/>
      <c r="E52" s="30"/>
      <c r="F52" s="25"/>
      <c r="G52" s="23"/>
      <c r="H52" s="40">
        <f>C52*D52*E52*G52</f>
        <v>0</v>
      </c>
    </row>
    <row r="53" spans="2:8" s="9" customFormat="1" ht="12.75" x14ac:dyDescent="0.2">
      <c r="B53" s="20"/>
      <c r="C53" s="21"/>
      <c r="D53" s="22"/>
      <c r="E53" s="30"/>
      <c r="F53" s="25"/>
      <c r="G53" s="23"/>
      <c r="H53" s="40">
        <f>C53*D53*E53*G53</f>
        <v>0</v>
      </c>
    </row>
    <row r="54" spans="2:8" s="9" customFormat="1" ht="12.75" x14ac:dyDescent="0.2">
      <c r="B54" s="35" t="s">
        <v>12</v>
      </c>
      <c r="C54" s="36" t="s">
        <v>3</v>
      </c>
      <c r="D54" s="37" t="s">
        <v>3</v>
      </c>
      <c r="E54" s="36"/>
      <c r="F54" s="38"/>
      <c r="G54" s="37" t="s">
        <v>3</v>
      </c>
      <c r="H54" s="39">
        <f>SUBTOTAL(9,H50:H53)</f>
        <v>42600</v>
      </c>
    </row>
    <row r="55" spans="2:8" s="9" customFormat="1" ht="12.75" x14ac:dyDescent="0.2">
      <c r="B55" s="140" t="s">
        <v>13</v>
      </c>
      <c r="C55" s="391"/>
      <c r="D55" s="392"/>
      <c r="E55" s="141"/>
      <c r="F55" s="142"/>
      <c r="G55" s="143"/>
      <c r="H55" s="161">
        <f>H18+H24+H30+H36+H42+H48+H54</f>
        <v>418090</v>
      </c>
    </row>
    <row r="56" spans="2:8" s="9" customFormat="1" ht="12.75" x14ac:dyDescent="0.2">
      <c r="B56" s="381" t="s">
        <v>40</v>
      </c>
      <c r="C56" s="382"/>
      <c r="D56" s="383"/>
      <c r="E56" s="144"/>
      <c r="F56" s="145"/>
      <c r="G56" s="146"/>
      <c r="H56" s="147">
        <v>7.0000000000000007E-2</v>
      </c>
    </row>
    <row r="57" spans="2:8" s="9" customFormat="1" ht="12.75" x14ac:dyDescent="0.2">
      <c r="B57" s="140" t="s">
        <v>14</v>
      </c>
      <c r="C57" s="148"/>
      <c r="D57" s="148"/>
      <c r="E57" s="149"/>
      <c r="F57" s="150"/>
      <c r="G57" s="151"/>
      <c r="H57" s="161">
        <f>H55*H56</f>
        <v>29266.300000000003</v>
      </c>
    </row>
    <row r="58" spans="2:8" s="9" customFormat="1" ht="13.5" thickBot="1" x14ac:dyDescent="0.25">
      <c r="B58" s="152" t="s">
        <v>105</v>
      </c>
      <c r="C58" s="153"/>
      <c r="D58" s="153"/>
      <c r="E58" s="154"/>
      <c r="F58" s="155"/>
      <c r="G58" s="156"/>
      <c r="H58" s="162">
        <f>H55+H57</f>
        <v>447356.3</v>
      </c>
    </row>
    <row r="59" spans="2:8" x14ac:dyDescent="0.2">
      <c r="B59" s="4"/>
      <c r="C59" s="4"/>
      <c r="D59" s="4"/>
      <c r="E59" s="31"/>
      <c r="F59" s="27"/>
      <c r="G59" s="13"/>
      <c r="H59" s="5"/>
    </row>
  </sheetData>
  <sheetProtection formatCells="0" formatColumns="0" formatRows="0" insertRows="0" deleteRows="0"/>
  <protectedRanges>
    <protectedRange sqref="E26:F29 E32:F35 E38:F41 E44:F47 E50:F53 B14:H15 H20:H23 H26:H29 H32:H35 H38:H41 H44:H47 H50:H53 E20:F23 B16:B17 F16:H17" name="Range1"/>
    <protectedRange sqref="G20:G23 B20:D23" name="Range2"/>
    <protectedRange sqref="B26:D29 G26:G29" name="Range3"/>
    <protectedRange sqref="B32:D35 G32:G35" name="Range4"/>
    <protectedRange sqref="B50:D53 B44:D47 B38:D41 G38:G41 G44:G47 G50:G53" name="Range5"/>
    <protectedRange sqref="H56" name="Range6"/>
    <protectedRange sqref="C5:F7 E4:F4 C3:F3" name="Range7_1_1"/>
    <protectedRange sqref="C16:D17" name="Range1_1"/>
    <protectedRange sqref="E16:E17" name="Range1_2"/>
  </protectedRanges>
  <mergeCells count="18">
    <mergeCell ref="C11:H11"/>
    <mergeCell ref="B56:D56"/>
    <mergeCell ref="B9:H9"/>
    <mergeCell ref="B37:H37"/>
    <mergeCell ref="B31:H31"/>
    <mergeCell ref="C55:D55"/>
    <mergeCell ref="B10:H10"/>
    <mergeCell ref="B11:B12"/>
    <mergeCell ref="B13:H13"/>
    <mergeCell ref="B43:H43"/>
    <mergeCell ref="B49:H49"/>
    <mergeCell ref="B19:H19"/>
    <mergeCell ref="B25:H25"/>
    <mergeCell ref="C7:E7"/>
    <mergeCell ref="C3:E3"/>
    <mergeCell ref="C4:E4"/>
    <mergeCell ref="C5:E5"/>
    <mergeCell ref="C6:E6"/>
  </mergeCells>
  <phoneticPr fontId="3" type="noConversion"/>
  <dataValidations count="1">
    <dataValidation type="decimal" allowBlank="1" showInputMessage="1" showErrorMessage="1" sqref="H56">
      <formula1>0</formula1>
      <formula2>0.07</formula2>
    </dataValidation>
  </dataValidations>
  <pageMargins left="0.75" right="0.75" top="0.62" bottom="0.3" header="0.22" footer="0.17"/>
  <pageSetup scale="75"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Dropdown!$C$3:$C$5</xm:f>
          </x14:formula1>
          <xm:sqref>F14:F17 F44:F47 F20:F23 F26:F29 F32:F35 F38:F41 F50:F53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F53"/>
  <sheetViews>
    <sheetView zoomScale="85" zoomScaleNormal="85" workbookViewId="0">
      <selection activeCell="D9" sqref="D9"/>
    </sheetView>
  </sheetViews>
  <sheetFormatPr defaultColWidth="9.140625" defaultRowHeight="12" x14ac:dyDescent="0.2"/>
  <cols>
    <col min="1" max="1" width="6.85546875" style="1" customWidth="1"/>
    <col min="2" max="2" width="53.85546875" style="1" customWidth="1"/>
    <col min="3" max="3" width="110.140625" style="1" customWidth="1"/>
    <col min="4" max="4" width="30.7109375" style="1" customWidth="1"/>
    <col min="5" max="16384" width="9.140625" style="1"/>
  </cols>
  <sheetData>
    <row r="1" spans="2:6" x14ac:dyDescent="0.2">
      <c r="D1" s="14"/>
      <c r="E1" s="14"/>
      <c r="F1" s="14"/>
    </row>
    <row r="2" spans="2:6" ht="16.5" customHeight="1" x14ac:dyDescent="0.2">
      <c r="B2" s="2" t="s">
        <v>145</v>
      </c>
      <c r="C2" s="10"/>
      <c r="D2" s="15"/>
      <c r="E2" s="15"/>
      <c r="F2" s="15"/>
    </row>
    <row r="3" spans="2:6" x14ac:dyDescent="0.2">
      <c r="B3" s="2" t="s">
        <v>144</v>
      </c>
      <c r="C3" s="10"/>
      <c r="D3" s="15"/>
      <c r="E3" s="15"/>
      <c r="F3" s="15"/>
    </row>
    <row r="4" spans="2:6" x14ac:dyDescent="0.2">
      <c r="B4" s="3" t="s">
        <v>16</v>
      </c>
      <c r="C4" s="10"/>
      <c r="D4" s="15"/>
      <c r="E4" s="15"/>
      <c r="F4" s="15"/>
    </row>
    <row r="5" spans="2:6" x14ac:dyDescent="0.2">
      <c r="B5" s="2" t="s">
        <v>10</v>
      </c>
      <c r="C5" s="10"/>
      <c r="D5" s="15"/>
      <c r="E5" s="15"/>
      <c r="F5" s="15"/>
    </row>
    <row r="6" spans="2:6" x14ac:dyDescent="0.2">
      <c r="B6" s="2" t="s">
        <v>31</v>
      </c>
      <c r="C6" s="11"/>
      <c r="D6" s="16"/>
      <c r="E6" s="16"/>
      <c r="F6" s="16"/>
    </row>
    <row r="7" spans="2:6" ht="12.75" thickBot="1" x14ac:dyDescent="0.25">
      <c r="D7" s="14"/>
      <c r="E7" s="14"/>
      <c r="F7" s="14"/>
    </row>
    <row r="8" spans="2:6" ht="45" customHeight="1" thickBot="1" x14ac:dyDescent="0.25">
      <c r="B8" s="384" t="s">
        <v>89</v>
      </c>
      <c r="C8" s="386"/>
    </row>
    <row r="9" spans="2:6" s="9" customFormat="1" ht="126.75" customHeight="1" x14ac:dyDescent="0.2">
      <c r="B9" s="401" t="s">
        <v>143</v>
      </c>
      <c r="C9" s="402"/>
    </row>
    <row r="10" spans="2:6" s="9" customFormat="1" ht="15.75" customHeight="1" x14ac:dyDescent="0.2">
      <c r="B10" s="41" t="s">
        <v>0</v>
      </c>
      <c r="C10" s="42" t="s">
        <v>23</v>
      </c>
    </row>
    <row r="11" spans="2:6" s="9" customFormat="1" ht="51" x14ac:dyDescent="0.2">
      <c r="B11" s="43" t="s">
        <v>24</v>
      </c>
      <c r="C11" s="44" t="s">
        <v>30</v>
      </c>
    </row>
    <row r="12" spans="2:6" s="9" customFormat="1" ht="12.75" x14ac:dyDescent="0.2">
      <c r="B12" s="6" t="str">
        <f>'Budget Tool'!$B$14</f>
        <v>Example: Project manager</v>
      </c>
      <c r="C12" s="17"/>
    </row>
    <row r="13" spans="2:6" s="9" customFormat="1" ht="12.75" x14ac:dyDescent="0.2">
      <c r="B13" s="6" t="str">
        <f>'Budget Tool'!B15</f>
        <v>Example: Security guards</v>
      </c>
      <c r="C13" s="17"/>
    </row>
    <row r="14" spans="2:6" s="9" customFormat="1" ht="12.75" x14ac:dyDescent="0.2">
      <c r="B14" s="6" t="str">
        <f>'Budget Tool'!B16</f>
        <v>Example: xxxxxxxxxx</v>
      </c>
      <c r="C14" s="17"/>
    </row>
    <row r="15" spans="2:6" s="9" customFormat="1" ht="12.75" x14ac:dyDescent="0.2">
      <c r="B15" s="6" t="str">
        <f>'Budget Tool'!B17</f>
        <v>Example: xxxxxxxxxx</v>
      </c>
      <c r="C15" s="17"/>
    </row>
    <row r="16" spans="2:6" s="9" customFormat="1" ht="12.75" x14ac:dyDescent="0.2">
      <c r="B16" s="45"/>
      <c r="C16" s="46"/>
    </row>
    <row r="17" spans="2:3" s="9" customFormat="1" ht="76.5" x14ac:dyDescent="0.2">
      <c r="B17" s="47" t="s">
        <v>135</v>
      </c>
      <c r="C17" s="48" t="s">
        <v>93</v>
      </c>
    </row>
    <row r="18" spans="2:3" s="9" customFormat="1" ht="12.75" x14ac:dyDescent="0.2">
      <c r="B18" s="6" t="str">
        <f>'Budget Tool'!B20</f>
        <v>Ex:xxxxxx</v>
      </c>
      <c r="C18" s="17"/>
    </row>
    <row r="19" spans="2:3" s="9" customFormat="1" ht="12.75" x14ac:dyDescent="0.2">
      <c r="B19" s="6" t="str">
        <f>'Budget Tool'!B21</f>
        <v>Ex:xxxxxx</v>
      </c>
      <c r="C19" s="17"/>
    </row>
    <row r="20" spans="2:3" s="9" customFormat="1" ht="12.75" x14ac:dyDescent="0.2">
      <c r="B20" s="6">
        <f>'Budget Tool'!B22</f>
        <v>0</v>
      </c>
      <c r="C20" s="17"/>
    </row>
    <row r="21" spans="2:3" s="9" customFormat="1" ht="12.75" x14ac:dyDescent="0.2">
      <c r="B21" s="6">
        <f>'Budget Tool'!B23</f>
        <v>0</v>
      </c>
      <c r="C21" s="17"/>
    </row>
    <row r="22" spans="2:3" s="9" customFormat="1" ht="12.75" x14ac:dyDescent="0.2">
      <c r="B22" s="45"/>
      <c r="C22" s="46"/>
    </row>
    <row r="23" spans="2:3" s="9" customFormat="1" ht="38.25" x14ac:dyDescent="0.2">
      <c r="B23" s="47" t="s">
        <v>25</v>
      </c>
      <c r="C23" s="48" t="s">
        <v>106</v>
      </c>
    </row>
    <row r="24" spans="2:3" s="9" customFormat="1" ht="12.75" x14ac:dyDescent="0.2">
      <c r="B24" s="6" t="str">
        <f>'Budget Tool'!B26</f>
        <v>C1:xxxxx</v>
      </c>
      <c r="C24" s="17"/>
    </row>
    <row r="25" spans="2:3" s="9" customFormat="1" ht="12.75" x14ac:dyDescent="0.2">
      <c r="B25" s="6" t="str">
        <f>'Budget Tool'!B27</f>
        <v>C2:xxxx</v>
      </c>
      <c r="C25" s="17"/>
    </row>
    <row r="26" spans="2:3" s="9" customFormat="1" ht="12.75" x14ac:dyDescent="0.2">
      <c r="B26" s="6">
        <f>'Budget Tool'!B28</f>
        <v>0</v>
      </c>
      <c r="C26" s="17"/>
    </row>
    <row r="27" spans="2:3" s="9" customFormat="1" ht="12.75" x14ac:dyDescent="0.2">
      <c r="B27" s="6">
        <f>'Budget Tool'!B29</f>
        <v>0</v>
      </c>
      <c r="C27" s="17"/>
    </row>
    <row r="28" spans="2:3" s="9" customFormat="1" ht="12.75" x14ac:dyDescent="0.2">
      <c r="B28" s="45"/>
      <c r="C28" s="46"/>
    </row>
    <row r="29" spans="2:3" s="9" customFormat="1" ht="38.25" x14ac:dyDescent="0.2">
      <c r="B29" s="47" t="s">
        <v>26</v>
      </c>
      <c r="C29" s="48" t="s">
        <v>91</v>
      </c>
    </row>
    <row r="30" spans="2:3" s="9" customFormat="1" ht="12.75" x14ac:dyDescent="0.2">
      <c r="B30" s="6" t="str">
        <f>'Budget Tool'!B32</f>
        <v>D1:xxxx</v>
      </c>
      <c r="C30" s="17"/>
    </row>
    <row r="31" spans="2:3" s="9" customFormat="1" ht="12.75" x14ac:dyDescent="0.2">
      <c r="B31" s="6" t="str">
        <f>'Budget Tool'!B33</f>
        <v>D2:xxxx</v>
      </c>
      <c r="C31" s="17"/>
    </row>
    <row r="32" spans="2:3" s="9" customFormat="1" ht="12.75" x14ac:dyDescent="0.2">
      <c r="B32" s="6">
        <f>'Budget Tool'!B34</f>
        <v>0</v>
      </c>
      <c r="C32" s="17"/>
    </row>
    <row r="33" spans="2:3" s="9" customFormat="1" ht="12.75" x14ac:dyDescent="0.2">
      <c r="B33" s="6">
        <f>'Budget Tool'!B35</f>
        <v>0</v>
      </c>
      <c r="C33" s="17"/>
    </row>
    <row r="34" spans="2:3" s="9" customFormat="1" ht="12.75" x14ac:dyDescent="0.2">
      <c r="B34" s="45"/>
      <c r="C34" s="46"/>
    </row>
    <row r="35" spans="2:3" s="9" customFormat="1" ht="51" x14ac:dyDescent="0.2">
      <c r="B35" s="47" t="s">
        <v>27</v>
      </c>
      <c r="C35" s="48" t="s">
        <v>92</v>
      </c>
    </row>
    <row r="36" spans="2:3" s="9" customFormat="1" ht="12.75" x14ac:dyDescent="0.2">
      <c r="B36" s="6" t="str">
        <f>'Budget Tool'!B38</f>
        <v>E1: xxxxx</v>
      </c>
      <c r="C36" s="18"/>
    </row>
    <row r="37" spans="2:3" s="9" customFormat="1" ht="12.75" x14ac:dyDescent="0.2">
      <c r="B37" s="6" t="str">
        <f>'Budget Tool'!B39</f>
        <v>E2: xxxxx</v>
      </c>
      <c r="C37" s="18"/>
    </row>
    <row r="38" spans="2:3" s="9" customFormat="1" ht="12.75" x14ac:dyDescent="0.2">
      <c r="B38" s="6">
        <f>'Budget Tool'!B40</f>
        <v>0</v>
      </c>
      <c r="C38" s="18"/>
    </row>
    <row r="39" spans="2:3" s="9" customFormat="1" ht="12.75" x14ac:dyDescent="0.2">
      <c r="B39" s="6">
        <f>'Budget Tool'!B41</f>
        <v>0</v>
      </c>
      <c r="C39" s="18"/>
    </row>
    <row r="40" spans="2:3" s="9" customFormat="1" ht="12.75" x14ac:dyDescent="0.2">
      <c r="B40" s="45"/>
      <c r="C40" s="46"/>
    </row>
    <row r="41" spans="2:3" s="9" customFormat="1" ht="63.75" x14ac:dyDescent="0.2">
      <c r="B41" s="47" t="s">
        <v>28</v>
      </c>
      <c r="C41" s="48" t="s">
        <v>100</v>
      </c>
    </row>
    <row r="42" spans="2:3" s="9" customFormat="1" ht="12.75" x14ac:dyDescent="0.2">
      <c r="B42" s="6" t="str">
        <f>'Budget Tool'!B44</f>
        <v>F1:xxxx</v>
      </c>
      <c r="C42" s="17"/>
    </row>
    <row r="43" spans="2:3" s="9" customFormat="1" ht="12.75" x14ac:dyDescent="0.2">
      <c r="B43" s="6">
        <f>'Budget Tool'!B45</f>
        <v>0</v>
      </c>
      <c r="C43" s="17"/>
    </row>
    <row r="44" spans="2:3" s="9" customFormat="1" ht="12.75" x14ac:dyDescent="0.2">
      <c r="B44" s="6">
        <f>'Budget Tool'!B46</f>
        <v>0</v>
      </c>
      <c r="C44" s="17"/>
    </row>
    <row r="45" spans="2:3" s="9" customFormat="1" ht="12.75" x14ac:dyDescent="0.2">
      <c r="B45" s="6">
        <f>'Budget Tool'!B47</f>
        <v>0</v>
      </c>
      <c r="C45" s="17"/>
    </row>
    <row r="46" spans="2:3" s="9" customFormat="1" ht="12.75" x14ac:dyDescent="0.2">
      <c r="B46" s="45"/>
      <c r="C46" s="46"/>
    </row>
    <row r="47" spans="2:3" s="9" customFormat="1" ht="38.25" x14ac:dyDescent="0.2">
      <c r="B47" s="47" t="s">
        <v>29</v>
      </c>
      <c r="C47" s="48" t="s">
        <v>141</v>
      </c>
    </row>
    <row r="48" spans="2:3" s="9" customFormat="1" ht="12.75" x14ac:dyDescent="0.2">
      <c r="B48" s="6" t="str">
        <f>'Budget Tool'!B50</f>
        <v>G1: xxxxxxxx</v>
      </c>
      <c r="C48" s="17"/>
    </row>
    <row r="49" spans="2:3" s="9" customFormat="1" ht="12.75" x14ac:dyDescent="0.2">
      <c r="B49" s="6" t="str">
        <f>'Budget Tool'!B51</f>
        <v>G2:xxxxxxxx</v>
      </c>
      <c r="C49" s="17"/>
    </row>
    <row r="50" spans="2:3" s="9" customFormat="1" ht="12.75" x14ac:dyDescent="0.2">
      <c r="B50" s="6">
        <f>'Budget Tool'!B52</f>
        <v>0</v>
      </c>
      <c r="C50" s="17"/>
    </row>
    <row r="51" spans="2:3" s="9" customFormat="1" ht="12.75" x14ac:dyDescent="0.2">
      <c r="B51" s="6">
        <f>'Budget Tool'!B53</f>
        <v>0</v>
      </c>
      <c r="C51" s="17"/>
    </row>
    <row r="52" spans="2:3" s="9" customFormat="1" ht="13.5" thickBot="1" x14ac:dyDescent="0.25">
      <c r="B52" s="49"/>
      <c r="C52" s="50"/>
    </row>
    <row r="53" spans="2:3" x14ac:dyDescent="0.2">
      <c r="B53" s="4"/>
      <c r="C53" s="4"/>
    </row>
  </sheetData>
  <sheetProtection formatCells="0" formatColumns="0" formatRows="0" insertRows="0" deleteRows="0"/>
  <protectedRanges>
    <protectedRange sqref="C2:F6" name="Range7"/>
    <protectedRange sqref="B12:C15" name="Range1"/>
    <protectedRange sqref="B18:C21" name="Range2"/>
    <protectedRange sqref="B24:C27" name="Range3"/>
    <protectedRange sqref="B30:C33" name="Range4"/>
    <protectedRange sqref="B48:C51 B42:C45 B36:C39" name="Range5"/>
  </protectedRanges>
  <mergeCells count="2">
    <mergeCell ref="B9:C9"/>
    <mergeCell ref="B8:C8"/>
  </mergeCells>
  <pageMargins left="0.75" right="0.75" top="0.62" bottom="0.3" header="0.22" footer="0.17"/>
  <pageSetup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8"/>
  <sheetViews>
    <sheetView topLeftCell="A7" zoomScale="70" zoomScaleNormal="70" workbookViewId="0">
      <selection activeCell="A21" sqref="A21:F21"/>
    </sheetView>
  </sheetViews>
  <sheetFormatPr defaultColWidth="9.140625" defaultRowHeight="12" x14ac:dyDescent="0.2"/>
  <cols>
    <col min="1" max="1" width="43.7109375" style="1" customWidth="1"/>
    <col min="2" max="2" width="16.28515625" style="1" customWidth="1"/>
    <col min="3" max="3" width="13.42578125" style="1" customWidth="1"/>
    <col min="4" max="4" width="11.42578125" style="29" customWidth="1"/>
    <col min="5" max="5" width="18.5703125" style="12" customWidth="1"/>
    <col min="6" max="8" width="18.5703125" style="1" customWidth="1"/>
    <col min="9" max="9" width="18.5703125" style="29" customWidth="1"/>
    <col min="10" max="10" width="18.5703125" style="1" customWidth="1"/>
    <col min="11" max="11" width="18.5703125" style="12" customWidth="1"/>
    <col min="12" max="12" width="23.42578125" style="12" customWidth="1"/>
    <col min="13" max="13" width="21.42578125" style="12" customWidth="1"/>
    <col min="14" max="14" width="61.7109375" style="1" customWidth="1"/>
    <col min="15" max="16384" width="9.140625" style="1"/>
  </cols>
  <sheetData>
    <row r="2" spans="1:13" x14ac:dyDescent="0.2">
      <c r="C2" s="14"/>
      <c r="D2" s="14"/>
      <c r="E2" s="1"/>
      <c r="G2" s="33"/>
      <c r="I2" s="1"/>
      <c r="K2" s="1"/>
      <c r="L2" s="1"/>
      <c r="M2" s="1"/>
    </row>
    <row r="3" spans="1:13" ht="16.5" customHeight="1" x14ac:dyDescent="0.2">
      <c r="A3" s="2" t="s">
        <v>8</v>
      </c>
      <c r="B3" s="266"/>
      <c r="C3" s="267"/>
      <c r="D3" s="268"/>
      <c r="E3" s="1"/>
      <c r="G3" s="33"/>
      <c r="I3" s="1"/>
      <c r="K3" s="1"/>
      <c r="L3" s="1"/>
      <c r="M3" s="1"/>
    </row>
    <row r="4" spans="1:13" x14ac:dyDescent="0.2">
      <c r="A4" s="2" t="s">
        <v>9</v>
      </c>
      <c r="B4" s="269"/>
      <c r="C4" s="270"/>
      <c r="D4" s="271"/>
      <c r="E4" s="1"/>
      <c r="G4" s="33"/>
      <c r="I4" s="1"/>
      <c r="K4" s="1"/>
      <c r="L4" s="1"/>
      <c r="M4" s="1"/>
    </row>
    <row r="5" spans="1:13" x14ac:dyDescent="0.2">
      <c r="A5" s="3" t="s">
        <v>16</v>
      </c>
      <c r="B5" s="266"/>
      <c r="C5" s="267"/>
      <c r="D5" s="268"/>
      <c r="E5" s="138"/>
      <c r="G5" s="33"/>
      <c r="I5" s="1"/>
      <c r="K5" s="1"/>
      <c r="L5" s="1"/>
      <c r="M5" s="1"/>
    </row>
    <row r="6" spans="1:13" x14ac:dyDescent="0.2">
      <c r="A6" s="2" t="s">
        <v>10</v>
      </c>
      <c r="B6" s="266"/>
      <c r="C6" s="267"/>
      <c r="D6" s="268"/>
      <c r="E6" s="1"/>
      <c r="G6" s="33"/>
      <c r="I6" s="1"/>
      <c r="K6" s="1"/>
      <c r="L6" s="1"/>
      <c r="M6" s="1"/>
    </row>
    <row r="7" spans="1:13" x14ac:dyDescent="0.2">
      <c r="A7" s="2" t="s">
        <v>31</v>
      </c>
      <c r="B7" s="272"/>
      <c r="C7" s="273"/>
      <c r="D7" s="274"/>
      <c r="E7" s="1"/>
      <c r="G7" s="33"/>
      <c r="I7" s="1"/>
      <c r="K7" s="1"/>
      <c r="L7" s="1"/>
      <c r="M7" s="1"/>
    </row>
    <row r="8" spans="1:13" ht="22.5" customHeight="1" x14ac:dyDescent="0.2">
      <c r="A8" s="2" t="s">
        <v>72</v>
      </c>
      <c r="B8" s="262" t="s">
        <v>102</v>
      </c>
      <c r="C8" s="272" t="s">
        <v>73</v>
      </c>
      <c r="D8" s="274"/>
      <c r="E8" s="1"/>
      <c r="F8" s="65"/>
      <c r="G8" s="16"/>
      <c r="H8" s="16"/>
      <c r="I8" s="32"/>
      <c r="J8" s="16"/>
      <c r="K8" s="16"/>
      <c r="L8" s="1"/>
      <c r="M8" s="1"/>
    </row>
    <row r="9" spans="1:13" x14ac:dyDescent="0.2">
      <c r="A9" s="2" t="s">
        <v>70</v>
      </c>
      <c r="B9" s="272"/>
      <c r="C9" s="273"/>
      <c r="D9" s="274"/>
      <c r="E9" s="1"/>
      <c r="F9" s="65"/>
      <c r="G9" s="16"/>
      <c r="H9" s="16"/>
      <c r="I9" s="32"/>
      <c r="J9" s="16"/>
      <c r="K9" s="16"/>
      <c r="L9" s="1"/>
      <c r="M9" s="1"/>
    </row>
    <row r="10" spans="1:13" x14ac:dyDescent="0.2">
      <c r="B10" s="265"/>
      <c r="C10" s="265"/>
      <c r="D10" s="265"/>
      <c r="E10" s="1"/>
      <c r="F10" s="65"/>
      <c r="G10" s="16"/>
      <c r="H10" s="16"/>
      <c r="I10" s="32"/>
      <c r="J10" s="16"/>
      <c r="K10" s="16"/>
      <c r="L10" s="1"/>
      <c r="M10" s="1"/>
    </row>
    <row r="11" spans="1:13" ht="12.75" thickBot="1" x14ac:dyDescent="0.25"/>
    <row r="12" spans="1:13" ht="36" customHeight="1" thickBot="1" x14ac:dyDescent="0.25">
      <c r="A12" s="275" t="s">
        <v>71</v>
      </c>
      <c r="B12" s="276"/>
      <c r="C12" s="276"/>
      <c r="D12" s="276"/>
      <c r="E12" s="276"/>
      <c r="F12" s="276"/>
      <c r="G12" s="276"/>
      <c r="H12" s="276"/>
      <c r="I12" s="276"/>
      <c r="J12" s="277"/>
      <c r="K12" s="1"/>
      <c r="L12" s="1"/>
      <c r="M12" s="1"/>
    </row>
    <row r="13" spans="1:13" s="9" customFormat="1" ht="25.5" customHeight="1" x14ac:dyDescent="0.2">
      <c r="A13" s="278" t="s">
        <v>103</v>
      </c>
      <c r="B13" s="279" t="s">
        <v>47</v>
      </c>
      <c r="C13" s="280"/>
      <c r="D13" s="280"/>
      <c r="E13" s="280"/>
      <c r="F13" s="281"/>
      <c r="G13" s="282" t="s">
        <v>96</v>
      </c>
      <c r="H13" s="283"/>
      <c r="I13" s="283"/>
      <c r="J13" s="284"/>
    </row>
    <row r="14" spans="1:13" s="9" customFormat="1" ht="38.25" customHeight="1" x14ac:dyDescent="0.2">
      <c r="A14" s="285"/>
      <c r="B14" s="89" t="s">
        <v>41</v>
      </c>
      <c r="C14" s="89" t="s">
        <v>1</v>
      </c>
      <c r="D14" s="90" t="s">
        <v>118</v>
      </c>
      <c r="E14" s="91" t="s">
        <v>107</v>
      </c>
      <c r="F14" s="130" t="s">
        <v>15</v>
      </c>
      <c r="G14" s="286" t="s">
        <v>101</v>
      </c>
      <c r="H14" s="287" t="s">
        <v>32</v>
      </c>
      <c r="I14" s="287" t="s">
        <v>61</v>
      </c>
      <c r="J14" s="288" t="s">
        <v>50</v>
      </c>
    </row>
    <row r="15" spans="1:13" s="9" customFormat="1" ht="26.25" customHeight="1" x14ac:dyDescent="0.2">
      <c r="A15" s="403" t="s">
        <v>119</v>
      </c>
      <c r="B15" s="404"/>
      <c r="C15" s="404"/>
      <c r="D15" s="404"/>
      <c r="E15" s="404"/>
      <c r="F15" s="405"/>
      <c r="G15" s="290"/>
      <c r="H15" s="291"/>
      <c r="I15" s="291"/>
      <c r="J15" s="292"/>
    </row>
    <row r="16" spans="1:13" s="9" customFormat="1" ht="12.75" x14ac:dyDescent="0.2">
      <c r="A16" s="20" t="str">
        <f>'Budget Tool'!B14</f>
        <v>Example: Project manager</v>
      </c>
      <c r="B16" s="21">
        <f>'Budget Tool'!C14</f>
        <v>1</v>
      </c>
      <c r="C16" s="22">
        <f>'Budget Tool'!D14</f>
        <v>2000</v>
      </c>
      <c r="D16" s="30">
        <f>'Budget Tool'!E14</f>
        <v>12</v>
      </c>
      <c r="E16" s="23">
        <f>'Budget Tool'!G14</f>
        <v>1</v>
      </c>
      <c r="F16" s="40">
        <f>B16*C16*D16*E16</f>
        <v>24000</v>
      </c>
      <c r="G16" s="96">
        <v>8000</v>
      </c>
      <c r="H16" s="19">
        <f>F16-G16</f>
        <v>16000</v>
      </c>
      <c r="I16" s="88">
        <f>+G16/F16</f>
        <v>0.33333333333333331</v>
      </c>
      <c r="J16" s="118"/>
    </row>
    <row r="17" spans="1:10" s="9" customFormat="1" ht="12.75" x14ac:dyDescent="0.2">
      <c r="A17" s="20" t="str">
        <f>'Budget Tool'!B15</f>
        <v>Example: Security guards</v>
      </c>
      <c r="B17" s="21">
        <f>'Budget Tool'!C15</f>
        <v>12</v>
      </c>
      <c r="C17" s="22">
        <f>'Budget Tool'!D15</f>
        <v>1000</v>
      </c>
      <c r="D17" s="30">
        <f>'Budget Tool'!E15</f>
        <v>12</v>
      </c>
      <c r="E17" s="23">
        <f>'Budget Tool'!G15</f>
        <v>0.1</v>
      </c>
      <c r="F17" s="40">
        <f>B17*C17*D17*E17</f>
        <v>14400</v>
      </c>
      <c r="G17" s="96">
        <v>5000</v>
      </c>
      <c r="H17" s="19">
        <f t="shared" ref="H17:H19" si="0">F17-G17</f>
        <v>9400</v>
      </c>
      <c r="I17" s="88">
        <f t="shared" ref="I17:I19" si="1">+G17/F17</f>
        <v>0.34722222222222221</v>
      </c>
      <c r="J17" s="119"/>
    </row>
    <row r="18" spans="1:10" s="9" customFormat="1" ht="12.75" x14ac:dyDescent="0.2">
      <c r="A18" s="6" t="str">
        <f>'Budget Tool'!B16</f>
        <v>Example: xxxxxxxxxx</v>
      </c>
      <c r="B18" s="7">
        <f>'Budget Tool'!C16</f>
        <v>5</v>
      </c>
      <c r="C18" s="8">
        <f>'Budget Tool'!D16</f>
        <v>3000</v>
      </c>
      <c r="D18" s="30">
        <f>'Budget Tool'!E16</f>
        <v>12</v>
      </c>
      <c r="E18" s="23">
        <f>'Budget Tool'!G16</f>
        <v>1</v>
      </c>
      <c r="F18" s="40">
        <f>B18*C18*D18*E18</f>
        <v>180000</v>
      </c>
      <c r="G18" s="96">
        <v>60000</v>
      </c>
      <c r="H18" s="19">
        <f t="shared" si="0"/>
        <v>120000</v>
      </c>
      <c r="I18" s="88">
        <f t="shared" si="1"/>
        <v>0.33333333333333331</v>
      </c>
      <c r="J18" s="119"/>
    </row>
    <row r="19" spans="1:10" s="9" customFormat="1" ht="12.75" x14ac:dyDescent="0.2">
      <c r="A19" s="6" t="str">
        <f>'Budget Tool'!B17</f>
        <v>Example: xxxxxxxxxx</v>
      </c>
      <c r="B19" s="7">
        <f>'Budget Tool'!C17</f>
        <v>1</v>
      </c>
      <c r="C19" s="8">
        <f>'Budget Tool'!D17</f>
        <v>2450</v>
      </c>
      <c r="D19" s="30">
        <f>'Budget Tool'!E17</f>
        <v>8</v>
      </c>
      <c r="E19" s="23">
        <f>'Budget Tool'!G17</f>
        <v>0.5</v>
      </c>
      <c r="F19" s="40">
        <f>B19*C19*D19*E19</f>
        <v>9800</v>
      </c>
      <c r="G19" s="96">
        <v>6300</v>
      </c>
      <c r="H19" s="19">
        <f t="shared" si="0"/>
        <v>3500</v>
      </c>
      <c r="I19" s="88">
        <f t="shared" si="1"/>
        <v>0.6428571428571429</v>
      </c>
      <c r="J19" s="119"/>
    </row>
    <row r="20" spans="1:10" s="9" customFormat="1" ht="15.75" x14ac:dyDescent="0.2">
      <c r="A20" s="92" t="s">
        <v>2</v>
      </c>
      <c r="B20" s="93" t="s">
        <v>3</v>
      </c>
      <c r="C20" s="94" t="s">
        <v>3</v>
      </c>
      <c r="D20" s="93"/>
      <c r="E20" s="98" t="s">
        <v>3</v>
      </c>
      <c r="F20" s="131">
        <f>SUBTOTAL(9,F16:F19)</f>
        <v>228200</v>
      </c>
      <c r="G20" s="97">
        <f>SUBTOTAL(9,G16:G19)</f>
        <v>79300</v>
      </c>
      <c r="H20" s="95">
        <f>SUBTOTAL(9,H16:H19)</f>
        <v>148900</v>
      </c>
      <c r="I20" s="115">
        <f>+G20/F20</f>
        <v>0.34750219106047325</v>
      </c>
      <c r="J20" s="51"/>
    </row>
    <row r="21" spans="1:10" s="9" customFormat="1" ht="27" customHeight="1" x14ac:dyDescent="0.2">
      <c r="A21" s="403" t="s">
        <v>136</v>
      </c>
      <c r="B21" s="404"/>
      <c r="C21" s="404"/>
      <c r="D21" s="404"/>
      <c r="E21" s="404"/>
      <c r="F21" s="405"/>
      <c r="G21" s="120"/>
      <c r="H21" s="99"/>
      <c r="I21" s="116"/>
      <c r="J21" s="121"/>
    </row>
    <row r="22" spans="1:10" s="9" customFormat="1" ht="12.75" x14ac:dyDescent="0.2">
      <c r="A22" s="6" t="str">
        <f>'Budget Tool'!B20</f>
        <v>Ex:xxxxxx</v>
      </c>
      <c r="B22" s="7">
        <f>'Budget Tool'!C20</f>
        <v>1</v>
      </c>
      <c r="C22" s="8">
        <f>'Budget Tool'!D20</f>
        <v>250</v>
      </c>
      <c r="D22" s="30">
        <f>'Budget Tool'!E20</f>
        <v>12</v>
      </c>
      <c r="E22" s="139">
        <f>'Budget Tool'!G20</f>
        <v>1</v>
      </c>
      <c r="F22" s="40">
        <f>B22*C22*D22*E22</f>
        <v>3000</v>
      </c>
      <c r="G22" s="96">
        <v>1564</v>
      </c>
      <c r="H22" s="19">
        <f>F22-G22</f>
        <v>1436</v>
      </c>
      <c r="I22" s="136">
        <f>+G22/F22</f>
        <v>0.52133333333333332</v>
      </c>
      <c r="J22" s="118"/>
    </row>
    <row r="23" spans="1:10" s="9" customFormat="1" ht="12.75" x14ac:dyDescent="0.2">
      <c r="A23" s="6" t="str">
        <f>'Budget Tool'!B21</f>
        <v>Ex:xxxxxx</v>
      </c>
      <c r="B23" s="7">
        <f>'Budget Tool'!C21</f>
        <v>5</v>
      </c>
      <c r="C23" s="8">
        <f>'Budget Tool'!D21</f>
        <v>374</v>
      </c>
      <c r="D23" s="30">
        <f>'Budget Tool'!E21</f>
        <v>12</v>
      </c>
      <c r="E23" s="139">
        <f>'Budget Tool'!G21</f>
        <v>1</v>
      </c>
      <c r="F23" s="40">
        <f>B23*C23*D23*E23</f>
        <v>22440</v>
      </c>
      <c r="G23" s="96">
        <v>4000</v>
      </c>
      <c r="H23" s="19">
        <f t="shared" ref="H23:H25" si="2">F23-G23</f>
        <v>18440</v>
      </c>
      <c r="I23" s="136">
        <f t="shared" ref="I23:I25" si="3">+G23/F23</f>
        <v>0.17825311942959002</v>
      </c>
      <c r="J23" s="119"/>
    </row>
    <row r="24" spans="1:10" s="9" customFormat="1" ht="12.75" x14ac:dyDescent="0.2">
      <c r="A24" s="6">
        <f>'Budget Tool'!B22</f>
        <v>0</v>
      </c>
      <c r="B24" s="7">
        <f>'Budget Tool'!C22</f>
        <v>0</v>
      </c>
      <c r="C24" s="8">
        <f>'Budget Tool'!D22</f>
        <v>0</v>
      </c>
      <c r="D24" s="30">
        <f>'Budget Tool'!E22</f>
        <v>0</v>
      </c>
      <c r="E24" s="139">
        <f>'Budget Tool'!G22</f>
        <v>0</v>
      </c>
      <c r="F24" s="40">
        <f>B24*C24*D24*E24</f>
        <v>0</v>
      </c>
      <c r="G24" s="96">
        <v>0</v>
      </c>
      <c r="H24" s="19">
        <f t="shared" si="2"/>
        <v>0</v>
      </c>
      <c r="I24" s="136" t="e">
        <f t="shared" si="3"/>
        <v>#DIV/0!</v>
      </c>
      <c r="J24" s="119"/>
    </row>
    <row r="25" spans="1:10" s="9" customFormat="1" ht="12.75" x14ac:dyDescent="0.2">
      <c r="A25" s="6">
        <f>'Budget Tool'!B23</f>
        <v>0</v>
      </c>
      <c r="B25" s="7">
        <f>'Budget Tool'!C23</f>
        <v>0</v>
      </c>
      <c r="C25" s="8">
        <f>'Budget Tool'!D23</f>
        <v>0</v>
      </c>
      <c r="D25" s="30">
        <f>'Budget Tool'!E23</f>
        <v>0</v>
      </c>
      <c r="E25" s="139">
        <f>'Budget Tool'!G23</f>
        <v>0</v>
      </c>
      <c r="F25" s="40">
        <f>B25*C25*D25*E25</f>
        <v>0</v>
      </c>
      <c r="G25" s="96">
        <v>0</v>
      </c>
      <c r="H25" s="19">
        <f t="shared" si="2"/>
        <v>0</v>
      </c>
      <c r="I25" s="136" t="e">
        <f t="shared" si="3"/>
        <v>#DIV/0!</v>
      </c>
      <c r="J25" s="119"/>
    </row>
    <row r="26" spans="1:10" s="9" customFormat="1" ht="15.75" x14ac:dyDescent="0.2">
      <c r="A26" s="92" t="s">
        <v>4</v>
      </c>
      <c r="B26" s="93" t="s">
        <v>3</v>
      </c>
      <c r="C26" s="94" t="s">
        <v>3</v>
      </c>
      <c r="D26" s="93"/>
      <c r="E26" s="98" t="s">
        <v>3</v>
      </c>
      <c r="F26" s="131">
        <f>SUBTOTAL(9,F22:F25)</f>
        <v>25440</v>
      </c>
      <c r="G26" s="97">
        <f>SUBTOTAL(9,G22:G25)</f>
        <v>5564</v>
      </c>
      <c r="H26" s="95">
        <f>SUBTOTAL(9,H22:H25)</f>
        <v>19876</v>
      </c>
      <c r="I26" s="115">
        <f>+G26/F26</f>
        <v>0.21871069182389938</v>
      </c>
      <c r="J26" s="51"/>
    </row>
    <row r="27" spans="1:10" s="9" customFormat="1" ht="19.5" customHeight="1" x14ac:dyDescent="0.2">
      <c r="A27" s="403" t="s">
        <v>120</v>
      </c>
      <c r="B27" s="404"/>
      <c r="C27" s="404"/>
      <c r="D27" s="404"/>
      <c r="E27" s="404"/>
      <c r="F27" s="405"/>
      <c r="G27" s="120"/>
      <c r="H27" s="99"/>
      <c r="I27" s="116"/>
      <c r="J27" s="121"/>
    </row>
    <row r="28" spans="1:10" s="9" customFormat="1" ht="12.75" x14ac:dyDescent="0.2">
      <c r="A28" s="6" t="str">
        <f>'Budget Tool'!B26</f>
        <v>C1:xxxxx</v>
      </c>
      <c r="B28" s="7">
        <f>'Budget Tool'!C26</f>
        <v>12</v>
      </c>
      <c r="C28" s="8">
        <f>'Budget Tool'!D26</f>
        <v>1250</v>
      </c>
      <c r="D28" s="30">
        <f>'Budget Tool'!E26</f>
        <v>1</v>
      </c>
      <c r="E28" s="139">
        <f>'Budget Tool'!G26</f>
        <v>1</v>
      </c>
      <c r="F28" s="40">
        <f>B28*C28*D28*E28</f>
        <v>15000</v>
      </c>
      <c r="G28" s="96">
        <v>4000</v>
      </c>
      <c r="H28" s="19">
        <f>F28-G28</f>
        <v>11000</v>
      </c>
      <c r="I28" s="136">
        <f>+G28/F28</f>
        <v>0.26666666666666666</v>
      </c>
      <c r="J28" s="118"/>
    </row>
    <row r="29" spans="1:10" s="9" customFormat="1" ht="12.75" x14ac:dyDescent="0.2">
      <c r="A29" s="6" t="str">
        <f>'Budget Tool'!B27</f>
        <v>C2:xxxx</v>
      </c>
      <c r="B29" s="7">
        <f>'Budget Tool'!C27</f>
        <v>1</v>
      </c>
      <c r="C29" s="8">
        <f>'Budget Tool'!D27</f>
        <v>4500</v>
      </c>
      <c r="D29" s="30">
        <f>'Budget Tool'!E27</f>
        <v>1</v>
      </c>
      <c r="E29" s="139">
        <f>'Budget Tool'!G27</f>
        <v>0.5</v>
      </c>
      <c r="F29" s="40">
        <f>B29*C29*D29*E29</f>
        <v>2250</v>
      </c>
      <c r="G29" s="96">
        <v>125</v>
      </c>
      <c r="H29" s="19">
        <f t="shared" ref="H29:H31" si="4">F29-G29</f>
        <v>2125</v>
      </c>
      <c r="I29" s="136">
        <f t="shared" ref="I29:I31" si="5">+G29/F29</f>
        <v>5.5555555555555552E-2</v>
      </c>
      <c r="J29" s="119"/>
    </row>
    <row r="30" spans="1:10" s="9" customFormat="1" ht="12.75" x14ac:dyDescent="0.2">
      <c r="A30" s="6">
        <f>'Budget Tool'!B28</f>
        <v>0</v>
      </c>
      <c r="B30" s="7">
        <f>'Budget Tool'!C28</f>
        <v>0</v>
      </c>
      <c r="C30" s="8">
        <f>'Budget Tool'!D28</f>
        <v>0</v>
      </c>
      <c r="D30" s="30">
        <f>'Budget Tool'!E28</f>
        <v>0</v>
      </c>
      <c r="E30" s="139">
        <f>'Budget Tool'!G28</f>
        <v>0</v>
      </c>
      <c r="F30" s="40">
        <f>B30*C30*D30*E30</f>
        <v>0</v>
      </c>
      <c r="G30" s="96">
        <v>0</v>
      </c>
      <c r="H30" s="19">
        <f t="shared" si="4"/>
        <v>0</v>
      </c>
      <c r="I30" s="136" t="e">
        <f t="shared" si="5"/>
        <v>#DIV/0!</v>
      </c>
      <c r="J30" s="119"/>
    </row>
    <row r="31" spans="1:10" s="9" customFormat="1" ht="12.75" x14ac:dyDescent="0.2">
      <c r="A31" s="6">
        <f>'Budget Tool'!B29</f>
        <v>0</v>
      </c>
      <c r="B31" s="7">
        <f>'Budget Tool'!C29</f>
        <v>0</v>
      </c>
      <c r="C31" s="8">
        <f>'Budget Tool'!D29</f>
        <v>0</v>
      </c>
      <c r="D31" s="30">
        <f>'Budget Tool'!E29</f>
        <v>0</v>
      </c>
      <c r="E31" s="139">
        <f>'Budget Tool'!G29</f>
        <v>0</v>
      </c>
      <c r="F31" s="40">
        <f>B31*C31*D31*E31</f>
        <v>0</v>
      </c>
      <c r="G31" s="96">
        <v>0</v>
      </c>
      <c r="H31" s="19">
        <f t="shared" si="4"/>
        <v>0</v>
      </c>
      <c r="I31" s="136" t="e">
        <f t="shared" si="5"/>
        <v>#DIV/0!</v>
      </c>
      <c r="J31" s="119"/>
    </row>
    <row r="32" spans="1:10" s="9" customFormat="1" ht="15.75" x14ac:dyDescent="0.2">
      <c r="A32" s="92" t="s">
        <v>5</v>
      </c>
      <c r="B32" s="93" t="s">
        <v>3</v>
      </c>
      <c r="C32" s="94" t="s">
        <v>3</v>
      </c>
      <c r="D32" s="93"/>
      <c r="E32" s="98" t="s">
        <v>3</v>
      </c>
      <c r="F32" s="131">
        <f>SUBTOTAL(9,F28:F31)</f>
        <v>17250</v>
      </c>
      <c r="G32" s="97">
        <f>SUBTOTAL(9,G28:G31)</f>
        <v>4125</v>
      </c>
      <c r="H32" s="95">
        <f>SUBTOTAL(9,H28:H31)</f>
        <v>13125</v>
      </c>
      <c r="I32" s="115">
        <f>+G32/F32</f>
        <v>0.2391304347826087</v>
      </c>
      <c r="J32" s="51"/>
    </row>
    <row r="33" spans="1:10" s="9" customFormat="1" ht="12.75" customHeight="1" x14ac:dyDescent="0.2">
      <c r="A33" s="403" t="s">
        <v>121</v>
      </c>
      <c r="B33" s="404"/>
      <c r="C33" s="404"/>
      <c r="D33" s="404"/>
      <c r="E33" s="404"/>
      <c r="F33" s="405"/>
      <c r="G33" s="120"/>
      <c r="H33" s="99"/>
      <c r="I33" s="116"/>
      <c r="J33" s="121"/>
    </row>
    <row r="34" spans="1:10" s="9" customFormat="1" ht="12.75" x14ac:dyDescent="0.2">
      <c r="A34" s="6" t="str">
        <f>'Budget Tool'!B32</f>
        <v>D1:xxxx</v>
      </c>
      <c r="B34" s="7">
        <f>'Budget Tool'!C32</f>
        <v>2</v>
      </c>
      <c r="C34" s="8">
        <f>'Budget Tool'!D32</f>
        <v>12500</v>
      </c>
      <c r="D34" s="30">
        <f>'Budget Tool'!E32</f>
        <v>1</v>
      </c>
      <c r="E34" s="139">
        <f>'Budget Tool'!G32</f>
        <v>1</v>
      </c>
      <c r="F34" s="40">
        <f>B34*C34*D34*E34</f>
        <v>25000</v>
      </c>
      <c r="G34" s="96">
        <v>1000</v>
      </c>
      <c r="H34" s="19">
        <f>F34-G34</f>
        <v>24000</v>
      </c>
      <c r="I34" s="136">
        <f>+G34/F34</f>
        <v>0.04</v>
      </c>
      <c r="J34" s="118"/>
    </row>
    <row r="35" spans="1:10" s="9" customFormat="1" ht="12.75" x14ac:dyDescent="0.2">
      <c r="A35" s="6" t="str">
        <f>'Budget Tool'!B33</f>
        <v>D2:xxxx</v>
      </c>
      <c r="B35" s="7">
        <f>'Budget Tool'!C33</f>
        <v>5</v>
      </c>
      <c r="C35" s="8">
        <f>'Budget Tool'!D33</f>
        <v>150</v>
      </c>
      <c r="D35" s="30">
        <f>'Budget Tool'!E33</f>
        <v>12</v>
      </c>
      <c r="E35" s="139">
        <f>'Budget Tool'!G33</f>
        <v>1</v>
      </c>
      <c r="F35" s="40">
        <f>B35*C35*D35*E35</f>
        <v>9000</v>
      </c>
      <c r="G35" s="96">
        <v>12000</v>
      </c>
      <c r="H35" s="19">
        <f t="shared" ref="H35:H37" si="6">F35-G35</f>
        <v>-3000</v>
      </c>
      <c r="I35" s="136">
        <f t="shared" ref="I35:I37" si="7">+G35/F35</f>
        <v>1.3333333333333333</v>
      </c>
      <c r="J35" s="119"/>
    </row>
    <row r="36" spans="1:10" s="9" customFormat="1" ht="12.75" x14ac:dyDescent="0.2">
      <c r="A36" s="6">
        <f>'Budget Tool'!B34</f>
        <v>0</v>
      </c>
      <c r="B36" s="7">
        <f>'Budget Tool'!C34</f>
        <v>0</v>
      </c>
      <c r="C36" s="8">
        <f>'Budget Tool'!D34</f>
        <v>0</v>
      </c>
      <c r="D36" s="30">
        <f>'Budget Tool'!E34</f>
        <v>0</v>
      </c>
      <c r="E36" s="139">
        <f>'Budget Tool'!G34</f>
        <v>0</v>
      </c>
      <c r="F36" s="40">
        <f>B36*C36*D36*E36</f>
        <v>0</v>
      </c>
      <c r="G36" s="96">
        <v>0</v>
      </c>
      <c r="H36" s="19">
        <f t="shared" si="6"/>
        <v>0</v>
      </c>
      <c r="I36" s="136" t="e">
        <f t="shared" si="7"/>
        <v>#DIV/0!</v>
      </c>
      <c r="J36" s="119"/>
    </row>
    <row r="37" spans="1:10" s="9" customFormat="1" ht="12.75" x14ac:dyDescent="0.2">
      <c r="A37" s="6">
        <f>'Budget Tool'!B35</f>
        <v>0</v>
      </c>
      <c r="B37" s="7">
        <f>'Budget Tool'!C35</f>
        <v>0</v>
      </c>
      <c r="C37" s="8">
        <f>'Budget Tool'!D35</f>
        <v>0</v>
      </c>
      <c r="D37" s="30">
        <f>'Budget Tool'!E35</f>
        <v>0</v>
      </c>
      <c r="E37" s="139">
        <f>'Budget Tool'!G35</f>
        <v>0</v>
      </c>
      <c r="F37" s="40">
        <f>B37*C37*D37*E37</f>
        <v>0</v>
      </c>
      <c r="G37" s="96">
        <v>0</v>
      </c>
      <c r="H37" s="19">
        <f t="shared" si="6"/>
        <v>0</v>
      </c>
      <c r="I37" s="136" t="e">
        <f t="shared" si="7"/>
        <v>#DIV/0!</v>
      </c>
      <c r="J37" s="119"/>
    </row>
    <row r="38" spans="1:10" s="9" customFormat="1" ht="15.75" x14ac:dyDescent="0.2">
      <c r="A38" s="92" t="s">
        <v>6</v>
      </c>
      <c r="B38" s="93" t="s">
        <v>3</v>
      </c>
      <c r="C38" s="94" t="s">
        <v>3</v>
      </c>
      <c r="D38" s="93"/>
      <c r="E38" s="98" t="s">
        <v>3</v>
      </c>
      <c r="F38" s="131">
        <f>SUBTOTAL(9,F34:F37)</f>
        <v>34000</v>
      </c>
      <c r="G38" s="97">
        <f>SUBTOTAL(9,G34:G37)</f>
        <v>13000</v>
      </c>
      <c r="H38" s="95">
        <f>SUBTOTAL(9,H34:H37)</f>
        <v>21000</v>
      </c>
      <c r="I38" s="115">
        <f>+G38/F38</f>
        <v>0.38235294117647056</v>
      </c>
      <c r="J38" s="51"/>
    </row>
    <row r="39" spans="1:10" s="9" customFormat="1" ht="12.75" customHeight="1" x14ac:dyDescent="0.2">
      <c r="A39" s="403" t="s">
        <v>122</v>
      </c>
      <c r="B39" s="404"/>
      <c r="C39" s="404"/>
      <c r="D39" s="404"/>
      <c r="E39" s="404"/>
      <c r="F39" s="405"/>
      <c r="G39" s="120"/>
      <c r="H39" s="99"/>
      <c r="I39" s="116"/>
      <c r="J39" s="121"/>
    </row>
    <row r="40" spans="1:10" s="9" customFormat="1" ht="12.75" x14ac:dyDescent="0.2">
      <c r="A40" s="6" t="str">
        <f>'Budget Tool'!B38</f>
        <v>E1: xxxxx</v>
      </c>
      <c r="B40" s="7">
        <f>'Budget Tool'!C38</f>
        <v>12</v>
      </c>
      <c r="C40" s="8">
        <f>'Budget Tool'!D38</f>
        <v>450</v>
      </c>
      <c r="D40" s="30">
        <f>'Budget Tool'!E38</f>
        <v>1</v>
      </c>
      <c r="E40" s="139">
        <f>'Budget Tool'!G38</f>
        <v>1</v>
      </c>
      <c r="F40" s="40">
        <f>B40*C40*D40*E40</f>
        <v>5400</v>
      </c>
      <c r="G40" s="96">
        <v>1340</v>
      </c>
      <c r="H40" s="19">
        <f>F40-G40</f>
        <v>4060</v>
      </c>
      <c r="I40" s="136">
        <f>+G40/F40</f>
        <v>0.24814814814814815</v>
      </c>
      <c r="J40" s="118"/>
    </row>
    <row r="41" spans="1:10" s="9" customFormat="1" ht="12.75" x14ac:dyDescent="0.2">
      <c r="A41" s="6" t="str">
        <f>'Budget Tool'!B39</f>
        <v>E2: xxxxx</v>
      </c>
      <c r="B41" s="7">
        <f>'Budget Tool'!C39</f>
        <v>2</v>
      </c>
      <c r="C41" s="8">
        <f>'Budget Tool'!D39</f>
        <v>6700</v>
      </c>
      <c r="D41" s="30">
        <f>'Budget Tool'!E39</f>
        <v>3</v>
      </c>
      <c r="E41" s="139">
        <f>'Budget Tool'!G39</f>
        <v>1</v>
      </c>
      <c r="F41" s="40">
        <f>B41*C41*D41*E41</f>
        <v>40200</v>
      </c>
      <c r="G41" s="96">
        <v>5000</v>
      </c>
      <c r="H41" s="19">
        <f t="shared" ref="H41:H43" si="8">F41-G41</f>
        <v>35200</v>
      </c>
      <c r="I41" s="136">
        <f t="shared" ref="I41:I43" si="9">+G41/F41</f>
        <v>0.12437810945273632</v>
      </c>
      <c r="J41" s="119"/>
    </row>
    <row r="42" spans="1:10" s="9" customFormat="1" ht="12.75" x14ac:dyDescent="0.2">
      <c r="A42" s="6">
        <f>'Budget Tool'!B40</f>
        <v>0</v>
      </c>
      <c r="B42" s="7">
        <f>'Budget Tool'!C40</f>
        <v>0</v>
      </c>
      <c r="C42" s="8">
        <f>'Budget Tool'!D40</f>
        <v>0</v>
      </c>
      <c r="D42" s="30">
        <f>'Budget Tool'!E40</f>
        <v>0</v>
      </c>
      <c r="E42" s="139">
        <f>'Budget Tool'!G40</f>
        <v>0</v>
      </c>
      <c r="F42" s="40">
        <f>B42*C42*D42*E42</f>
        <v>0</v>
      </c>
      <c r="G42" s="96">
        <v>0</v>
      </c>
      <c r="H42" s="19">
        <f t="shared" si="8"/>
        <v>0</v>
      </c>
      <c r="I42" s="136" t="e">
        <f t="shared" si="9"/>
        <v>#DIV/0!</v>
      </c>
      <c r="J42" s="119"/>
    </row>
    <row r="43" spans="1:10" s="9" customFormat="1" ht="12.75" x14ac:dyDescent="0.2">
      <c r="A43" s="6">
        <f>'Budget Tool'!B41</f>
        <v>0</v>
      </c>
      <c r="B43" s="7">
        <f>'Budget Tool'!C41</f>
        <v>0</v>
      </c>
      <c r="C43" s="8">
        <f>'Budget Tool'!D41</f>
        <v>0</v>
      </c>
      <c r="D43" s="30">
        <f>'Budget Tool'!E41</f>
        <v>0</v>
      </c>
      <c r="E43" s="139">
        <f>'Budget Tool'!G41</f>
        <v>0</v>
      </c>
      <c r="F43" s="40">
        <f>B43*C43*D43*E43</f>
        <v>0</v>
      </c>
      <c r="G43" s="96">
        <v>0</v>
      </c>
      <c r="H43" s="19">
        <f t="shared" si="8"/>
        <v>0</v>
      </c>
      <c r="I43" s="136" t="e">
        <f t="shared" si="9"/>
        <v>#DIV/0!</v>
      </c>
      <c r="J43" s="119"/>
    </row>
    <row r="44" spans="1:10" s="9" customFormat="1" ht="15.75" x14ac:dyDescent="0.2">
      <c r="A44" s="92" t="s">
        <v>7</v>
      </c>
      <c r="B44" s="93" t="s">
        <v>3</v>
      </c>
      <c r="C44" s="94" t="s">
        <v>3</v>
      </c>
      <c r="D44" s="93"/>
      <c r="E44" s="98" t="s">
        <v>3</v>
      </c>
      <c r="F44" s="131">
        <f>SUBTOTAL(9,F40:F43)</f>
        <v>45600</v>
      </c>
      <c r="G44" s="97">
        <f>SUBTOTAL(9,G40:G43)</f>
        <v>6340</v>
      </c>
      <c r="H44" s="95">
        <f>SUBTOTAL(9,H40:H43)</f>
        <v>39260</v>
      </c>
      <c r="I44" s="115">
        <f>+G44/F44</f>
        <v>0.13903508771929823</v>
      </c>
      <c r="J44" s="51"/>
    </row>
    <row r="45" spans="1:10" s="9" customFormat="1" ht="12.75" customHeight="1" x14ac:dyDescent="0.2">
      <c r="A45" s="403" t="s">
        <v>123</v>
      </c>
      <c r="B45" s="404"/>
      <c r="C45" s="404"/>
      <c r="D45" s="404"/>
      <c r="E45" s="404"/>
      <c r="F45" s="405"/>
      <c r="G45" s="120"/>
      <c r="H45" s="99"/>
      <c r="I45" s="116"/>
      <c r="J45" s="121"/>
    </row>
    <row r="46" spans="1:10" s="9" customFormat="1" ht="12.75" x14ac:dyDescent="0.2">
      <c r="A46" s="6" t="str">
        <f>'Budget Tool'!B44</f>
        <v>F1:xxxx</v>
      </c>
      <c r="B46" s="7">
        <f>'Budget Tool'!C44</f>
        <v>1</v>
      </c>
      <c r="C46" s="8">
        <f>'Budget Tool'!D44</f>
        <v>25000</v>
      </c>
      <c r="D46" s="30">
        <f>'Budget Tool'!E44</f>
        <v>1</v>
      </c>
      <c r="E46" s="139">
        <f>'Budget Tool'!G44</f>
        <v>1</v>
      </c>
      <c r="F46" s="40">
        <f>B46*C46*D46*E46</f>
        <v>25000</v>
      </c>
      <c r="G46" s="96">
        <v>1000</v>
      </c>
      <c r="H46" s="19">
        <f>F46-G46</f>
        <v>24000</v>
      </c>
      <c r="I46" s="136">
        <f>+G46/F46</f>
        <v>0.04</v>
      </c>
      <c r="J46" s="118"/>
    </row>
    <row r="47" spans="1:10" s="9" customFormat="1" ht="12.75" x14ac:dyDescent="0.2">
      <c r="A47" s="6">
        <f>'Budget Tool'!B45</f>
        <v>0</v>
      </c>
      <c r="B47" s="7">
        <f>'Budget Tool'!C45</f>
        <v>0</v>
      </c>
      <c r="C47" s="8">
        <f>'Budget Tool'!D45</f>
        <v>0</v>
      </c>
      <c r="D47" s="30">
        <f>'Budget Tool'!E45</f>
        <v>0</v>
      </c>
      <c r="E47" s="139">
        <f>'Budget Tool'!G45</f>
        <v>0</v>
      </c>
      <c r="F47" s="40">
        <f>B47*C47*D47*E47</f>
        <v>0</v>
      </c>
      <c r="G47" s="96">
        <v>0</v>
      </c>
      <c r="H47" s="19">
        <f t="shared" ref="H47:H49" si="10">F47-G47</f>
        <v>0</v>
      </c>
      <c r="I47" s="136" t="e">
        <f t="shared" ref="I47:I49" si="11">+G47/F47</f>
        <v>#DIV/0!</v>
      </c>
      <c r="J47" s="119"/>
    </row>
    <row r="48" spans="1:10" s="9" customFormat="1" ht="12.75" x14ac:dyDescent="0.2">
      <c r="A48" s="6">
        <f>'Budget Tool'!B46</f>
        <v>0</v>
      </c>
      <c r="B48" s="7">
        <f>'Budget Tool'!C46</f>
        <v>0</v>
      </c>
      <c r="C48" s="8">
        <f>'Budget Tool'!D46</f>
        <v>0</v>
      </c>
      <c r="D48" s="30">
        <f>'Budget Tool'!E46</f>
        <v>0</v>
      </c>
      <c r="E48" s="139">
        <f>'Budget Tool'!G46</f>
        <v>0</v>
      </c>
      <c r="F48" s="40">
        <f>B48*C48*D48*E48</f>
        <v>0</v>
      </c>
      <c r="G48" s="96">
        <v>0</v>
      </c>
      <c r="H48" s="19">
        <f t="shared" si="10"/>
        <v>0</v>
      </c>
      <c r="I48" s="136" t="e">
        <f t="shared" si="11"/>
        <v>#DIV/0!</v>
      </c>
      <c r="J48" s="119"/>
    </row>
    <row r="49" spans="1:14" s="9" customFormat="1" ht="12.75" x14ac:dyDescent="0.2">
      <c r="A49" s="6">
        <f>'Budget Tool'!B47</f>
        <v>0</v>
      </c>
      <c r="B49" s="7">
        <f>'Budget Tool'!C47</f>
        <v>0</v>
      </c>
      <c r="C49" s="8">
        <f>'Budget Tool'!D47</f>
        <v>0</v>
      </c>
      <c r="D49" s="30">
        <f>'Budget Tool'!E47</f>
        <v>0</v>
      </c>
      <c r="E49" s="139">
        <f>'Budget Tool'!G47</f>
        <v>0</v>
      </c>
      <c r="F49" s="40">
        <f>B49*C49*D49*E49</f>
        <v>0</v>
      </c>
      <c r="G49" s="96">
        <v>0</v>
      </c>
      <c r="H49" s="19">
        <f t="shared" si="10"/>
        <v>0</v>
      </c>
      <c r="I49" s="136" t="e">
        <f t="shared" si="11"/>
        <v>#DIV/0!</v>
      </c>
      <c r="J49" s="119"/>
    </row>
    <row r="50" spans="1:14" s="9" customFormat="1" ht="15.75" x14ac:dyDescent="0.2">
      <c r="A50" s="92" t="s">
        <v>11</v>
      </c>
      <c r="B50" s="93" t="s">
        <v>3</v>
      </c>
      <c r="C50" s="94" t="s">
        <v>3</v>
      </c>
      <c r="D50" s="93"/>
      <c r="E50" s="98" t="s">
        <v>3</v>
      </c>
      <c r="F50" s="131">
        <f>SUBTOTAL(9,F46:F49)</f>
        <v>25000</v>
      </c>
      <c r="G50" s="97">
        <f>SUBTOTAL(9,G46:G49)</f>
        <v>1000</v>
      </c>
      <c r="H50" s="95">
        <f>SUBTOTAL(9,H46:H49)</f>
        <v>24000</v>
      </c>
      <c r="I50" s="115">
        <f>+G50/F50</f>
        <v>0.04</v>
      </c>
      <c r="J50" s="51"/>
    </row>
    <row r="51" spans="1:14" s="9" customFormat="1" ht="12.75" customHeight="1" x14ac:dyDescent="0.2">
      <c r="A51" s="403" t="s">
        <v>124</v>
      </c>
      <c r="B51" s="404"/>
      <c r="C51" s="404"/>
      <c r="D51" s="404"/>
      <c r="E51" s="404"/>
      <c r="F51" s="405"/>
      <c r="G51" s="120"/>
      <c r="H51" s="99"/>
      <c r="I51" s="116"/>
      <c r="J51" s="121"/>
    </row>
    <row r="52" spans="1:14" s="9" customFormat="1" ht="12.75" x14ac:dyDescent="0.2">
      <c r="A52" s="6" t="str">
        <f>'Budget Tool'!B50</f>
        <v>G1: xxxxxxxx</v>
      </c>
      <c r="B52" s="7">
        <f>'Budget Tool'!C50</f>
        <v>2</v>
      </c>
      <c r="C52" s="8">
        <f>'Budget Tool'!D50</f>
        <v>275</v>
      </c>
      <c r="D52" s="30">
        <f>'Budget Tool'!E50</f>
        <v>12</v>
      </c>
      <c r="E52" s="139">
        <f>'Budget Tool'!G50</f>
        <v>1</v>
      </c>
      <c r="F52" s="40">
        <f>B52*C52*D52*E52</f>
        <v>6600</v>
      </c>
      <c r="G52" s="96">
        <v>2200</v>
      </c>
      <c r="H52" s="19">
        <f>F52-G52</f>
        <v>4400</v>
      </c>
      <c r="I52" s="136">
        <f>+G52/F52</f>
        <v>0.33333333333333331</v>
      </c>
      <c r="J52" s="118"/>
    </row>
    <row r="53" spans="1:14" s="9" customFormat="1" ht="12.75" x14ac:dyDescent="0.2">
      <c r="A53" s="6" t="str">
        <f>'Budget Tool'!B51</f>
        <v>G2:xxxxxxxx</v>
      </c>
      <c r="B53" s="7">
        <f>'Budget Tool'!C51</f>
        <v>5</v>
      </c>
      <c r="C53" s="8">
        <f>'Budget Tool'!D51</f>
        <v>600</v>
      </c>
      <c r="D53" s="30">
        <f>'Budget Tool'!E51</f>
        <v>12</v>
      </c>
      <c r="E53" s="139">
        <f>'Budget Tool'!G51</f>
        <v>1</v>
      </c>
      <c r="F53" s="40">
        <f>B53*C53*D53*E53</f>
        <v>36000</v>
      </c>
      <c r="G53" s="96">
        <v>8000</v>
      </c>
      <c r="H53" s="19">
        <f t="shared" ref="H53:H55" si="12">F53-G53</f>
        <v>28000</v>
      </c>
      <c r="I53" s="136">
        <f t="shared" ref="I53:I55" si="13">+G53/F53</f>
        <v>0.22222222222222221</v>
      </c>
      <c r="J53" s="119"/>
    </row>
    <row r="54" spans="1:14" s="9" customFormat="1" ht="12.75" x14ac:dyDescent="0.2">
      <c r="A54" s="6">
        <f>'Budget Tool'!B52</f>
        <v>0</v>
      </c>
      <c r="B54" s="7">
        <f>'Budget Tool'!C52</f>
        <v>0</v>
      </c>
      <c r="C54" s="8">
        <f>'Budget Tool'!D52</f>
        <v>0</v>
      </c>
      <c r="D54" s="30">
        <f>'Budget Tool'!E52</f>
        <v>0</v>
      </c>
      <c r="E54" s="139">
        <f>'Budget Tool'!G52</f>
        <v>0</v>
      </c>
      <c r="F54" s="40">
        <f>B54*C54*D54*E54</f>
        <v>0</v>
      </c>
      <c r="G54" s="96">
        <v>0</v>
      </c>
      <c r="H54" s="19">
        <f t="shared" si="12"/>
        <v>0</v>
      </c>
      <c r="I54" s="136" t="e">
        <f t="shared" si="13"/>
        <v>#DIV/0!</v>
      </c>
      <c r="J54" s="119"/>
    </row>
    <row r="55" spans="1:14" s="9" customFormat="1" ht="12.75" x14ac:dyDescent="0.2">
      <c r="A55" s="6">
        <f>'Budget Tool'!B53</f>
        <v>0</v>
      </c>
      <c r="B55" s="7">
        <f>'Budget Tool'!C53</f>
        <v>0</v>
      </c>
      <c r="C55" s="8">
        <f>'Budget Tool'!D53</f>
        <v>0</v>
      </c>
      <c r="D55" s="30">
        <f>'Budget Tool'!E53</f>
        <v>0</v>
      </c>
      <c r="E55" s="139">
        <f>'Budget Tool'!G53</f>
        <v>0</v>
      </c>
      <c r="F55" s="40">
        <f>B55*C55*D55*E55</f>
        <v>0</v>
      </c>
      <c r="G55" s="96">
        <v>0</v>
      </c>
      <c r="H55" s="19">
        <f t="shared" si="12"/>
        <v>0</v>
      </c>
      <c r="I55" s="136" t="e">
        <f t="shared" si="13"/>
        <v>#DIV/0!</v>
      </c>
      <c r="J55" s="119"/>
    </row>
    <row r="56" spans="1:14" s="9" customFormat="1" ht="15.75" x14ac:dyDescent="0.2">
      <c r="A56" s="92" t="s">
        <v>12</v>
      </c>
      <c r="B56" s="93" t="s">
        <v>3</v>
      </c>
      <c r="C56" s="94" t="s">
        <v>3</v>
      </c>
      <c r="D56" s="93"/>
      <c r="E56" s="98" t="s">
        <v>3</v>
      </c>
      <c r="F56" s="131">
        <f>SUBTOTAL(9,F52:F55)</f>
        <v>42600</v>
      </c>
      <c r="G56" s="97">
        <f>SUBTOTAL(9,G52:G55)</f>
        <v>10200</v>
      </c>
      <c r="H56" s="95">
        <f>SUBTOTAL(9,H52:H55)</f>
        <v>32400</v>
      </c>
      <c r="I56" s="115">
        <f>+G56/F56</f>
        <v>0.23943661971830985</v>
      </c>
      <c r="J56" s="51"/>
    </row>
    <row r="57" spans="1:14" s="9" customFormat="1" ht="15.75" x14ac:dyDescent="0.2">
      <c r="A57" s="100" t="s">
        <v>13</v>
      </c>
      <c r="B57" s="293"/>
      <c r="C57" s="294"/>
      <c r="D57" s="101"/>
      <c r="E57" s="102"/>
      <c r="F57" s="132">
        <f>SUBTOTAL(9,F16:F56)</f>
        <v>418090</v>
      </c>
      <c r="G57" s="122">
        <f>SUBTOTAL(9,G16:G56)</f>
        <v>119529</v>
      </c>
      <c r="H57" s="122">
        <f>SUBTOTAL(9,H16:H56)</f>
        <v>298561</v>
      </c>
      <c r="I57" s="137">
        <f>+G57/F57</f>
        <v>0.28589298954770503</v>
      </c>
      <c r="J57" s="123"/>
    </row>
    <row r="58" spans="1:14" s="9" customFormat="1" ht="12.75" customHeight="1" x14ac:dyDescent="0.2">
      <c r="A58" s="295" t="s">
        <v>33</v>
      </c>
      <c r="B58" s="296"/>
      <c r="C58" s="297"/>
      <c r="D58" s="103"/>
      <c r="E58" s="104"/>
      <c r="F58" s="133">
        <v>7.0000000000000007E-2</v>
      </c>
      <c r="G58" s="124">
        <v>7.0000000000000007E-2</v>
      </c>
      <c r="H58" s="105">
        <v>7.0000000000000007E-2</v>
      </c>
      <c r="I58" s="117"/>
      <c r="J58" s="125"/>
    </row>
    <row r="59" spans="1:14" s="9" customFormat="1" ht="12.75" x14ac:dyDescent="0.2">
      <c r="A59" s="106" t="s">
        <v>14</v>
      </c>
      <c r="B59" s="107"/>
      <c r="C59" s="107"/>
      <c r="D59" s="108"/>
      <c r="E59" s="109"/>
      <c r="F59" s="134">
        <f>F57*F58</f>
        <v>29266.300000000003</v>
      </c>
      <c r="G59" s="126">
        <f t="shared" ref="G59:H59" si="14">G57*G58</f>
        <v>8367.0300000000007</v>
      </c>
      <c r="H59" s="110">
        <f t="shared" si="14"/>
        <v>20899.27</v>
      </c>
      <c r="I59" s="110"/>
      <c r="J59" s="125"/>
    </row>
    <row r="60" spans="1:14" s="9" customFormat="1" ht="16.5" thickBot="1" x14ac:dyDescent="0.25">
      <c r="A60" s="111" t="s">
        <v>108</v>
      </c>
      <c r="B60" s="112"/>
      <c r="C60" s="112"/>
      <c r="D60" s="113"/>
      <c r="E60" s="114"/>
      <c r="F60" s="135">
        <f>F57+F59</f>
        <v>447356.3</v>
      </c>
      <c r="G60" s="127">
        <f t="shared" ref="G60:H60" si="15">G57+G59</f>
        <v>127896.03</v>
      </c>
      <c r="H60" s="128">
        <f t="shared" si="15"/>
        <v>319460.27</v>
      </c>
      <c r="I60" s="128"/>
      <c r="J60" s="129"/>
    </row>
    <row r="61" spans="1:14" ht="12.75" customHeight="1" x14ac:dyDescent="0.2">
      <c r="A61" s="4"/>
      <c r="B61" s="4"/>
      <c r="C61" s="4"/>
      <c r="D61" s="31"/>
      <c r="E61" s="13"/>
      <c r="F61" s="5"/>
      <c r="G61" s="4"/>
      <c r="H61" s="4"/>
      <c r="I61" s="31"/>
      <c r="J61" s="4"/>
      <c r="K61" s="13"/>
      <c r="L61" s="5"/>
      <c r="M61" s="5"/>
      <c r="N61" s="24"/>
    </row>
    <row r="62" spans="1:14" ht="12" customHeight="1" x14ac:dyDescent="0.2">
      <c r="A62" s="406" t="s">
        <v>86</v>
      </c>
      <c r="B62" s="407"/>
      <c r="C62" s="407"/>
      <c r="D62" s="407"/>
      <c r="E62" s="407"/>
      <c r="F62" s="407"/>
      <c r="G62" s="407"/>
      <c r="H62" s="407"/>
      <c r="I62" s="407"/>
      <c r="J62" s="407"/>
    </row>
    <row r="63" spans="1:14" ht="12" customHeight="1" x14ac:dyDescent="0.2">
      <c r="A63" s="406"/>
      <c r="B63" s="407"/>
      <c r="C63" s="407"/>
      <c r="D63" s="407"/>
      <c r="E63" s="407"/>
      <c r="F63" s="407"/>
      <c r="G63" s="407"/>
      <c r="H63" s="407"/>
      <c r="I63" s="407"/>
      <c r="J63" s="407"/>
    </row>
    <row r="64" spans="1:14" ht="15.75" x14ac:dyDescent="0.2">
      <c r="A64" s="298"/>
      <c r="B64" s="299"/>
      <c r="C64" s="299"/>
      <c r="D64" s="299"/>
      <c r="E64" s="299"/>
      <c r="F64" s="299"/>
      <c r="G64" s="299"/>
      <c r="H64" s="299"/>
      <c r="I64" s="299"/>
      <c r="J64" s="299"/>
    </row>
    <row r="65" spans="1:10" ht="15.75" x14ac:dyDescent="0.2">
      <c r="A65" s="298"/>
      <c r="B65" s="299"/>
      <c r="C65" s="299"/>
      <c r="D65" s="299"/>
      <c r="E65" s="299"/>
      <c r="F65" s="299"/>
      <c r="G65" s="299"/>
      <c r="H65" s="299"/>
      <c r="I65" s="299"/>
      <c r="J65" s="299"/>
    </row>
    <row r="66" spans="1:10" ht="15.75" x14ac:dyDescent="0.25">
      <c r="A66" s="300"/>
      <c r="B66" s="301"/>
      <c r="C66" s="301"/>
      <c r="D66" s="301"/>
      <c r="E66" s="301"/>
      <c r="F66" s="301"/>
      <c r="G66" s="302"/>
      <c r="H66" s="303"/>
      <c r="I66" s="301"/>
      <c r="J66" s="303"/>
    </row>
    <row r="67" spans="1:10" ht="15.75" x14ac:dyDescent="0.25">
      <c r="A67" s="304"/>
      <c r="B67" s="305"/>
      <c r="C67" s="305"/>
      <c r="D67" s="301"/>
      <c r="E67" s="305"/>
      <c r="F67" s="301"/>
      <c r="G67" s="302"/>
      <c r="H67" s="303"/>
      <c r="I67" s="305"/>
      <c r="J67" s="303"/>
    </row>
    <row r="68" spans="1:10" ht="15.75" x14ac:dyDescent="0.25">
      <c r="A68" s="306"/>
      <c r="B68" s="307" t="s">
        <v>62</v>
      </c>
      <c r="C68" s="307"/>
      <c r="D68" s="307"/>
      <c r="E68" s="307" t="s">
        <v>63</v>
      </c>
      <c r="F68" s="301"/>
      <c r="G68" s="308"/>
      <c r="H68" s="303"/>
      <c r="I68" s="307" t="s">
        <v>64</v>
      </c>
      <c r="J68" s="303"/>
    </row>
  </sheetData>
  <sheetProtection formatCells="0" formatColumns="0" formatRows="0" insertRows="0" deleteRows="0"/>
  <protectedRanges>
    <protectedRange sqref="G8:M10 B8:D8 B10:D10 B9:D9" name="Range7"/>
    <protectedRange sqref="A18:C19" name="Range1"/>
    <protectedRange sqref="A22:C25 E22:E25" name="Range2"/>
    <protectedRange sqref="A28:C31 E28:E31" name="Range3"/>
    <protectedRange sqref="A34:C37 E34:E37" name="Range4"/>
    <protectedRange sqref="A52:C55 A46:C49 A40:C43 E40:E43 E46:E49 E52:E55" name="Range5"/>
    <protectedRange sqref="F58:I58" name="Range6"/>
    <protectedRange sqref="D52:D55 D18:D19 D22:D25 D28:D31 D34:D37 D40:D43 D46:D49" name="Range1_2"/>
    <protectedRange sqref="A16:D17 F22:G25 F28:G31 F34:G37 F40:G43 F46:G49 F52:G55 F16:G19" name="Range1_3"/>
    <protectedRange sqref="B5:D7 D4 B3:D3" name="Range7_1_1"/>
    <protectedRange sqref="E16:E19" name="Range1_4"/>
  </protectedRanges>
  <mergeCells count="8">
    <mergeCell ref="A45:F45"/>
    <mergeCell ref="A51:F51"/>
    <mergeCell ref="A62:J63"/>
    <mergeCell ref="A15:F15"/>
    <mergeCell ref="A21:F21"/>
    <mergeCell ref="A27:F27"/>
    <mergeCell ref="A33:F33"/>
    <mergeCell ref="A39:F39"/>
  </mergeCells>
  <dataValidations count="1">
    <dataValidation type="decimal" allowBlank="1" showInputMessage="1" showErrorMessage="1" sqref="F58:I58">
      <formula1>0</formula1>
      <formula2>0.07</formula2>
    </dataValidation>
  </dataValidations>
  <pageMargins left="0.75" right="0.75" top="0.62" bottom="0.3" header="0.22" footer="0.17"/>
  <pageSetup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8"/>
  <sheetViews>
    <sheetView zoomScale="80" zoomScaleNormal="80" workbookViewId="0">
      <selection activeCell="A3" sqref="A3"/>
    </sheetView>
  </sheetViews>
  <sheetFormatPr defaultColWidth="9.140625" defaultRowHeight="12" x14ac:dyDescent="0.2"/>
  <cols>
    <col min="1" max="1" width="43.7109375" style="1" customWidth="1"/>
    <col min="2" max="2" width="16.28515625" style="1" customWidth="1"/>
    <col min="3" max="3" width="13.42578125" style="1" customWidth="1"/>
    <col min="4" max="4" width="11.42578125" style="29" customWidth="1"/>
    <col min="5" max="5" width="18.5703125" style="12" customWidth="1"/>
    <col min="6" max="8" width="18.5703125" style="1" customWidth="1"/>
    <col min="9" max="9" width="18.5703125" style="29" customWidth="1"/>
    <col min="10" max="10" width="18.5703125" style="1" customWidth="1"/>
    <col min="11" max="11" width="18.5703125" style="12" customWidth="1"/>
    <col min="12" max="12" width="23.42578125" style="12" customWidth="1"/>
    <col min="13" max="13" width="21.42578125" style="12" customWidth="1"/>
    <col min="14" max="14" width="61.7109375" style="1" customWidth="1"/>
    <col min="15" max="16384" width="9.140625" style="1"/>
  </cols>
  <sheetData>
    <row r="2" spans="1:13" x14ac:dyDescent="0.2">
      <c r="C2" s="14"/>
      <c r="D2" s="14"/>
      <c r="E2" s="1"/>
      <c r="G2" s="33"/>
      <c r="I2" s="1"/>
      <c r="K2" s="1"/>
      <c r="L2" s="1"/>
      <c r="M2" s="1"/>
    </row>
    <row r="3" spans="1:13" ht="16.5" customHeight="1" x14ac:dyDescent="0.2">
      <c r="A3" s="2" t="s">
        <v>145</v>
      </c>
      <c r="B3" s="266"/>
      <c r="C3" s="267"/>
      <c r="D3" s="268"/>
      <c r="E3" s="1"/>
      <c r="G3" s="33"/>
      <c r="I3" s="1"/>
      <c r="K3" s="1"/>
      <c r="L3" s="1"/>
      <c r="M3" s="1"/>
    </row>
    <row r="4" spans="1:13" x14ac:dyDescent="0.2">
      <c r="A4" s="2" t="s">
        <v>144</v>
      </c>
      <c r="B4" s="269"/>
      <c r="C4" s="270"/>
      <c r="D4" s="271"/>
      <c r="E4" s="1"/>
      <c r="G4" s="33"/>
      <c r="I4" s="1"/>
      <c r="K4" s="1"/>
      <c r="L4" s="1"/>
      <c r="M4" s="1"/>
    </row>
    <row r="5" spans="1:13" x14ac:dyDescent="0.2">
      <c r="A5" s="3" t="s">
        <v>16</v>
      </c>
      <c r="B5" s="266"/>
      <c r="C5" s="267"/>
      <c r="D5" s="268"/>
      <c r="E5" s="138"/>
      <c r="G5" s="33"/>
      <c r="I5" s="1"/>
      <c r="K5" s="1"/>
      <c r="L5" s="1"/>
      <c r="M5" s="1"/>
    </row>
    <row r="6" spans="1:13" x14ac:dyDescent="0.2">
      <c r="A6" s="2" t="s">
        <v>10</v>
      </c>
      <c r="B6" s="266"/>
      <c r="C6" s="267"/>
      <c r="D6" s="268"/>
      <c r="E6" s="1"/>
      <c r="G6" s="33"/>
      <c r="I6" s="1"/>
      <c r="K6" s="1"/>
      <c r="L6" s="1"/>
      <c r="M6" s="1"/>
    </row>
    <row r="7" spans="1:13" x14ac:dyDescent="0.2">
      <c r="A7" s="2" t="s">
        <v>31</v>
      </c>
      <c r="B7" s="272"/>
      <c r="C7" s="273"/>
      <c r="D7" s="274"/>
      <c r="E7" s="1"/>
      <c r="G7" s="33"/>
      <c r="I7" s="1"/>
      <c r="K7" s="1"/>
      <c r="L7" s="1"/>
      <c r="M7" s="1"/>
    </row>
    <row r="8" spans="1:13" ht="22.5" customHeight="1" x14ac:dyDescent="0.2">
      <c r="A8" s="2" t="s">
        <v>72</v>
      </c>
      <c r="B8" s="262" t="s">
        <v>102</v>
      </c>
      <c r="C8" s="272" t="s">
        <v>73</v>
      </c>
      <c r="D8" s="274"/>
      <c r="E8" s="1"/>
      <c r="F8" s="65"/>
      <c r="G8" s="16"/>
      <c r="H8" s="16"/>
      <c r="I8" s="32"/>
      <c r="J8" s="16"/>
      <c r="K8" s="16"/>
      <c r="L8" s="1"/>
      <c r="M8" s="1"/>
    </row>
    <row r="9" spans="1:13" x14ac:dyDescent="0.2">
      <c r="A9" s="2" t="s">
        <v>70</v>
      </c>
      <c r="B9" s="272"/>
      <c r="C9" s="273"/>
      <c r="D9" s="274"/>
      <c r="E9" s="1"/>
      <c r="F9" s="65"/>
      <c r="G9" s="16"/>
      <c r="H9" s="16"/>
      <c r="I9" s="32"/>
      <c r="J9" s="16"/>
      <c r="K9" s="16"/>
      <c r="L9" s="1"/>
      <c r="M9" s="1"/>
    </row>
    <row r="10" spans="1:13" x14ac:dyDescent="0.2">
      <c r="B10" s="324"/>
      <c r="C10" s="324"/>
      <c r="D10" s="324"/>
      <c r="E10" s="1"/>
      <c r="F10" s="65"/>
      <c r="G10" s="16"/>
      <c r="H10" s="16"/>
      <c r="I10" s="32"/>
      <c r="J10" s="16"/>
      <c r="K10" s="16"/>
      <c r="L10" s="1"/>
      <c r="M10" s="1"/>
    </row>
    <row r="11" spans="1:13" ht="12.75" thickBot="1" x14ac:dyDescent="0.25"/>
    <row r="12" spans="1:13" ht="36" customHeight="1" thickBot="1" x14ac:dyDescent="0.25">
      <c r="A12" s="275" t="s">
        <v>71</v>
      </c>
      <c r="B12" s="276"/>
      <c r="C12" s="276"/>
      <c r="D12" s="276"/>
      <c r="E12" s="276"/>
      <c r="F12" s="276"/>
      <c r="G12" s="276"/>
      <c r="H12" s="276"/>
      <c r="I12" s="276"/>
      <c r="J12" s="277"/>
      <c r="K12" s="1"/>
      <c r="L12" s="1"/>
      <c r="M12" s="1"/>
    </row>
    <row r="13" spans="1:13" s="9" customFormat="1" ht="25.5" customHeight="1" x14ac:dyDescent="0.2">
      <c r="A13" s="278" t="s">
        <v>103</v>
      </c>
      <c r="B13" s="279" t="s">
        <v>47</v>
      </c>
      <c r="C13" s="280"/>
      <c r="D13" s="280"/>
      <c r="E13" s="280"/>
      <c r="F13" s="281"/>
      <c r="G13" s="282" t="s">
        <v>96</v>
      </c>
      <c r="H13" s="283"/>
      <c r="I13" s="283"/>
      <c r="J13" s="284"/>
    </row>
    <row r="14" spans="1:13" s="9" customFormat="1" ht="38.25" customHeight="1" x14ac:dyDescent="0.2">
      <c r="A14" s="285"/>
      <c r="B14" s="89" t="s">
        <v>41</v>
      </c>
      <c r="C14" s="89" t="s">
        <v>1</v>
      </c>
      <c r="D14" s="90" t="s">
        <v>118</v>
      </c>
      <c r="E14" s="91" t="s">
        <v>107</v>
      </c>
      <c r="F14" s="130" t="s">
        <v>15</v>
      </c>
      <c r="G14" s="286" t="s">
        <v>101</v>
      </c>
      <c r="H14" s="287" t="s">
        <v>32</v>
      </c>
      <c r="I14" s="287" t="s">
        <v>61</v>
      </c>
      <c r="J14" s="288" t="s">
        <v>50</v>
      </c>
    </row>
    <row r="15" spans="1:13" s="9" customFormat="1" ht="26.25" customHeight="1" x14ac:dyDescent="0.2">
      <c r="A15" s="403" t="s">
        <v>119</v>
      </c>
      <c r="B15" s="404"/>
      <c r="C15" s="404"/>
      <c r="D15" s="404"/>
      <c r="E15" s="404"/>
      <c r="F15" s="405"/>
      <c r="G15" s="290"/>
      <c r="H15" s="291"/>
      <c r="I15" s="291"/>
      <c r="J15" s="292"/>
    </row>
    <row r="16" spans="1:13" s="9" customFormat="1" ht="12.75" x14ac:dyDescent="0.2">
      <c r="A16" s="20" t="str">
        <f>'Budget Tool'!B14</f>
        <v>Example: Project manager</v>
      </c>
      <c r="B16" s="21">
        <f>'Budget Tool'!C14</f>
        <v>1</v>
      </c>
      <c r="C16" s="22">
        <f>'Budget Tool'!D14</f>
        <v>2000</v>
      </c>
      <c r="D16" s="30">
        <f>'Budget Tool'!E14</f>
        <v>12</v>
      </c>
      <c r="E16" s="23">
        <f>'Budget Tool'!G14</f>
        <v>1</v>
      </c>
      <c r="F16" s="40">
        <f>B16*C16*D16*E16</f>
        <v>24000</v>
      </c>
      <c r="G16" s="96">
        <v>9000</v>
      </c>
      <c r="H16" s="19">
        <f>F16-G16</f>
        <v>15000</v>
      </c>
      <c r="I16" s="88">
        <f>+G16/F16</f>
        <v>0.375</v>
      </c>
      <c r="J16" s="118"/>
    </row>
    <row r="17" spans="1:10" s="9" customFormat="1" ht="12.75" x14ac:dyDescent="0.2">
      <c r="A17" s="20" t="str">
        <f>'Budget Tool'!B15</f>
        <v>Example: Security guards</v>
      </c>
      <c r="B17" s="21">
        <f>'Budget Tool'!C15</f>
        <v>12</v>
      </c>
      <c r="C17" s="22">
        <f>'Budget Tool'!D15</f>
        <v>1000</v>
      </c>
      <c r="D17" s="30">
        <f>'Budget Tool'!E15</f>
        <v>12</v>
      </c>
      <c r="E17" s="23">
        <f>'Budget Tool'!G15</f>
        <v>0.1</v>
      </c>
      <c r="F17" s="40">
        <f>B17*C17*D17*E17</f>
        <v>14400</v>
      </c>
      <c r="G17" s="96">
        <v>6000</v>
      </c>
      <c r="H17" s="19">
        <f t="shared" ref="H17:H19" si="0">F17-G17</f>
        <v>8400</v>
      </c>
      <c r="I17" s="88">
        <f t="shared" ref="I17:I19" si="1">+G17/F17</f>
        <v>0.41666666666666669</v>
      </c>
      <c r="J17" s="119"/>
    </row>
    <row r="18" spans="1:10" s="9" customFormat="1" ht="12.75" x14ac:dyDescent="0.2">
      <c r="A18" s="6" t="str">
        <f>'Budget Tool'!B16</f>
        <v>Example: xxxxxxxxxx</v>
      </c>
      <c r="B18" s="7">
        <f>'Budget Tool'!C16</f>
        <v>5</v>
      </c>
      <c r="C18" s="8">
        <f>'Budget Tool'!D16</f>
        <v>3000</v>
      </c>
      <c r="D18" s="30">
        <f>'Budget Tool'!E16</f>
        <v>12</v>
      </c>
      <c r="E18" s="23">
        <f>'Budget Tool'!G16</f>
        <v>1</v>
      </c>
      <c r="F18" s="40">
        <f>B18*C18*D18*E18</f>
        <v>180000</v>
      </c>
      <c r="G18" s="96">
        <v>65000</v>
      </c>
      <c r="H18" s="19">
        <f t="shared" si="0"/>
        <v>115000</v>
      </c>
      <c r="I18" s="88">
        <f t="shared" si="1"/>
        <v>0.3611111111111111</v>
      </c>
      <c r="J18" s="119"/>
    </row>
    <row r="19" spans="1:10" s="9" customFormat="1" ht="12.75" x14ac:dyDescent="0.2">
      <c r="A19" s="6" t="str">
        <f>'Budget Tool'!B17</f>
        <v>Example: xxxxxxxxxx</v>
      </c>
      <c r="B19" s="7">
        <f>'Budget Tool'!C17</f>
        <v>1</v>
      </c>
      <c r="C19" s="8">
        <f>'Budget Tool'!D17</f>
        <v>2450</v>
      </c>
      <c r="D19" s="30">
        <f>'Budget Tool'!E17</f>
        <v>8</v>
      </c>
      <c r="E19" s="23">
        <f>'Budget Tool'!G17</f>
        <v>0.5</v>
      </c>
      <c r="F19" s="40">
        <f>B19*C19*D19*E19</f>
        <v>9800</v>
      </c>
      <c r="G19" s="96">
        <v>8000</v>
      </c>
      <c r="H19" s="19">
        <f t="shared" si="0"/>
        <v>1800</v>
      </c>
      <c r="I19" s="88">
        <f t="shared" si="1"/>
        <v>0.81632653061224492</v>
      </c>
      <c r="J19" s="119"/>
    </row>
    <row r="20" spans="1:10" s="9" customFormat="1" ht="15.75" x14ac:dyDescent="0.2">
      <c r="A20" s="92" t="s">
        <v>2</v>
      </c>
      <c r="B20" s="93" t="s">
        <v>3</v>
      </c>
      <c r="C20" s="94" t="s">
        <v>3</v>
      </c>
      <c r="D20" s="93"/>
      <c r="E20" s="98" t="s">
        <v>3</v>
      </c>
      <c r="F20" s="131">
        <f>SUBTOTAL(9,F16:F19)</f>
        <v>228200</v>
      </c>
      <c r="G20" s="97">
        <f>SUBTOTAL(9,G16:G19)</f>
        <v>88000</v>
      </c>
      <c r="H20" s="95">
        <f>SUBTOTAL(9,H16:H19)</f>
        <v>140200</v>
      </c>
      <c r="I20" s="115">
        <f>+G20/F20</f>
        <v>0.38562664329535495</v>
      </c>
      <c r="J20" s="51"/>
    </row>
    <row r="21" spans="1:10" s="9" customFormat="1" ht="27" customHeight="1" x14ac:dyDescent="0.2">
      <c r="A21" s="403" t="s">
        <v>137</v>
      </c>
      <c r="B21" s="404"/>
      <c r="C21" s="404"/>
      <c r="D21" s="404"/>
      <c r="E21" s="404"/>
      <c r="F21" s="405"/>
      <c r="G21" s="120"/>
      <c r="H21" s="99"/>
      <c r="I21" s="116"/>
      <c r="J21" s="121"/>
    </row>
    <row r="22" spans="1:10" s="9" customFormat="1" ht="12.75" x14ac:dyDescent="0.2">
      <c r="A22" s="6" t="str">
        <f>'Budget Tool'!B20</f>
        <v>Ex:xxxxxx</v>
      </c>
      <c r="B22" s="7">
        <f>'Budget Tool'!C20</f>
        <v>1</v>
      </c>
      <c r="C22" s="8">
        <f>'Budget Tool'!D20</f>
        <v>250</v>
      </c>
      <c r="D22" s="30">
        <f>'Budget Tool'!E20</f>
        <v>12</v>
      </c>
      <c r="E22" s="139">
        <f>'Budget Tool'!G20</f>
        <v>1</v>
      </c>
      <c r="F22" s="40">
        <f>B22*C22*D22*E22</f>
        <v>3000</v>
      </c>
      <c r="G22" s="96">
        <v>2000</v>
      </c>
      <c r="H22" s="19">
        <f>F22-G22</f>
        <v>1000</v>
      </c>
      <c r="I22" s="136">
        <f>+G22/F22</f>
        <v>0.66666666666666663</v>
      </c>
      <c r="J22" s="118"/>
    </row>
    <row r="23" spans="1:10" s="9" customFormat="1" ht="12.75" x14ac:dyDescent="0.2">
      <c r="A23" s="6" t="str">
        <f>'Budget Tool'!B21</f>
        <v>Ex:xxxxxx</v>
      </c>
      <c r="B23" s="7">
        <f>'Budget Tool'!C21</f>
        <v>5</v>
      </c>
      <c r="C23" s="8">
        <f>'Budget Tool'!D21</f>
        <v>374</v>
      </c>
      <c r="D23" s="30">
        <f>'Budget Tool'!E21</f>
        <v>12</v>
      </c>
      <c r="E23" s="139">
        <f>'Budget Tool'!G21</f>
        <v>1</v>
      </c>
      <c r="F23" s="40">
        <f>B23*C23*D23*E23</f>
        <v>22440</v>
      </c>
      <c r="G23" s="96">
        <v>6000</v>
      </c>
      <c r="H23" s="19">
        <f t="shared" ref="H23:H25" si="2">F23-G23</f>
        <v>16440</v>
      </c>
      <c r="I23" s="136">
        <f t="shared" ref="I23:I25" si="3">+G23/F23</f>
        <v>0.26737967914438504</v>
      </c>
      <c r="J23" s="119"/>
    </row>
    <row r="24" spans="1:10" s="9" customFormat="1" ht="12.75" x14ac:dyDescent="0.2">
      <c r="A24" s="6">
        <f>'Budget Tool'!B22</f>
        <v>0</v>
      </c>
      <c r="B24" s="7">
        <f>'Budget Tool'!C22</f>
        <v>0</v>
      </c>
      <c r="C24" s="8">
        <f>'Budget Tool'!D22</f>
        <v>0</v>
      </c>
      <c r="D24" s="30">
        <f>'Budget Tool'!E22</f>
        <v>0</v>
      </c>
      <c r="E24" s="139">
        <f>'Budget Tool'!G22</f>
        <v>0</v>
      </c>
      <c r="F24" s="40">
        <f>B24*C24*D24*E24</f>
        <v>0</v>
      </c>
      <c r="G24" s="96">
        <v>0</v>
      </c>
      <c r="H24" s="19">
        <f t="shared" si="2"/>
        <v>0</v>
      </c>
      <c r="I24" s="136" t="e">
        <f t="shared" si="3"/>
        <v>#DIV/0!</v>
      </c>
      <c r="J24" s="119"/>
    </row>
    <row r="25" spans="1:10" s="9" customFormat="1" ht="12.75" x14ac:dyDescent="0.2">
      <c r="A25" s="6">
        <f>'Budget Tool'!B23</f>
        <v>0</v>
      </c>
      <c r="B25" s="7">
        <f>'Budget Tool'!C23</f>
        <v>0</v>
      </c>
      <c r="C25" s="8">
        <f>'Budget Tool'!D23</f>
        <v>0</v>
      </c>
      <c r="D25" s="30">
        <f>'Budget Tool'!E23</f>
        <v>0</v>
      </c>
      <c r="E25" s="139">
        <f>'Budget Tool'!G23</f>
        <v>0</v>
      </c>
      <c r="F25" s="40">
        <f>B25*C25*D25*E25</f>
        <v>0</v>
      </c>
      <c r="G25" s="96">
        <v>0</v>
      </c>
      <c r="H25" s="19">
        <f t="shared" si="2"/>
        <v>0</v>
      </c>
      <c r="I25" s="136" t="e">
        <f t="shared" si="3"/>
        <v>#DIV/0!</v>
      </c>
      <c r="J25" s="119"/>
    </row>
    <row r="26" spans="1:10" s="9" customFormat="1" ht="15.75" x14ac:dyDescent="0.2">
      <c r="A26" s="92" t="s">
        <v>4</v>
      </c>
      <c r="B26" s="93" t="s">
        <v>3</v>
      </c>
      <c r="C26" s="94" t="s">
        <v>3</v>
      </c>
      <c r="D26" s="93"/>
      <c r="E26" s="98" t="s">
        <v>3</v>
      </c>
      <c r="F26" s="131">
        <f>SUBTOTAL(9,F22:F25)</f>
        <v>25440</v>
      </c>
      <c r="G26" s="97">
        <f>SUBTOTAL(9,G22:G25)</f>
        <v>8000</v>
      </c>
      <c r="H26" s="95">
        <f>SUBTOTAL(9,H22:H25)</f>
        <v>17440</v>
      </c>
      <c r="I26" s="115">
        <f>+G26/F26</f>
        <v>0.31446540880503143</v>
      </c>
      <c r="J26" s="51"/>
    </row>
    <row r="27" spans="1:10" s="9" customFormat="1" ht="19.5" customHeight="1" x14ac:dyDescent="0.2">
      <c r="A27" s="403" t="s">
        <v>120</v>
      </c>
      <c r="B27" s="404"/>
      <c r="C27" s="404"/>
      <c r="D27" s="404"/>
      <c r="E27" s="404"/>
      <c r="F27" s="405"/>
      <c r="G27" s="120"/>
      <c r="H27" s="99"/>
      <c r="I27" s="116"/>
      <c r="J27" s="121"/>
    </row>
    <row r="28" spans="1:10" s="9" customFormat="1" ht="12.75" x14ac:dyDescent="0.2">
      <c r="A28" s="6" t="str">
        <f>'Budget Tool'!B26</f>
        <v>C1:xxxxx</v>
      </c>
      <c r="B28" s="7">
        <f>'Budget Tool'!C26</f>
        <v>12</v>
      </c>
      <c r="C28" s="8">
        <f>'Budget Tool'!D26</f>
        <v>1250</v>
      </c>
      <c r="D28" s="30">
        <f>'Budget Tool'!E26</f>
        <v>1</v>
      </c>
      <c r="E28" s="139">
        <f>'Budget Tool'!G26</f>
        <v>1</v>
      </c>
      <c r="F28" s="40">
        <f>B28*C28*D28*E28</f>
        <v>15000</v>
      </c>
      <c r="G28" s="96">
        <v>8000</v>
      </c>
      <c r="H28" s="19">
        <f>F28-G28</f>
        <v>7000</v>
      </c>
      <c r="I28" s="136">
        <f>+G28/F28</f>
        <v>0.53333333333333333</v>
      </c>
      <c r="J28" s="118"/>
    </row>
    <row r="29" spans="1:10" s="9" customFormat="1" ht="12.75" x14ac:dyDescent="0.2">
      <c r="A29" s="6" t="str">
        <f>'Budget Tool'!B27</f>
        <v>C2:xxxx</v>
      </c>
      <c r="B29" s="7">
        <f>'Budget Tool'!C27</f>
        <v>1</v>
      </c>
      <c r="C29" s="8">
        <f>'Budget Tool'!D27</f>
        <v>4500</v>
      </c>
      <c r="D29" s="30">
        <f>'Budget Tool'!E27</f>
        <v>1</v>
      </c>
      <c r="E29" s="139">
        <f>'Budget Tool'!G27</f>
        <v>0.5</v>
      </c>
      <c r="F29" s="40">
        <f>B29*C29*D29*E29</f>
        <v>2250</v>
      </c>
      <c r="G29" s="96">
        <v>1000</v>
      </c>
      <c r="H29" s="19">
        <f t="shared" ref="H29:H31" si="4">F29-G29</f>
        <v>1250</v>
      </c>
      <c r="I29" s="136">
        <f t="shared" ref="I29:I31" si="5">+G29/F29</f>
        <v>0.44444444444444442</v>
      </c>
      <c r="J29" s="119"/>
    </row>
    <row r="30" spans="1:10" s="9" customFormat="1" ht="12.75" x14ac:dyDescent="0.2">
      <c r="A30" s="6">
        <f>'Budget Tool'!B28</f>
        <v>0</v>
      </c>
      <c r="B30" s="7">
        <f>'Budget Tool'!C28</f>
        <v>0</v>
      </c>
      <c r="C30" s="8">
        <f>'Budget Tool'!D28</f>
        <v>0</v>
      </c>
      <c r="D30" s="30">
        <f>'Budget Tool'!E28</f>
        <v>0</v>
      </c>
      <c r="E30" s="139">
        <f>'Budget Tool'!G28</f>
        <v>0</v>
      </c>
      <c r="F30" s="40">
        <f>B30*C30*D30*E30</f>
        <v>0</v>
      </c>
      <c r="G30" s="96">
        <v>0</v>
      </c>
      <c r="H30" s="19">
        <f t="shared" si="4"/>
        <v>0</v>
      </c>
      <c r="I30" s="136" t="e">
        <f t="shared" si="5"/>
        <v>#DIV/0!</v>
      </c>
      <c r="J30" s="119"/>
    </row>
    <row r="31" spans="1:10" s="9" customFormat="1" ht="12.75" x14ac:dyDescent="0.2">
      <c r="A31" s="6">
        <f>'Budget Tool'!B29</f>
        <v>0</v>
      </c>
      <c r="B31" s="7">
        <f>'Budget Tool'!C29</f>
        <v>0</v>
      </c>
      <c r="C31" s="8">
        <f>'Budget Tool'!D29</f>
        <v>0</v>
      </c>
      <c r="D31" s="30">
        <f>'Budget Tool'!E29</f>
        <v>0</v>
      </c>
      <c r="E31" s="139">
        <f>'Budget Tool'!G29</f>
        <v>0</v>
      </c>
      <c r="F31" s="40">
        <f>B31*C31*D31*E31</f>
        <v>0</v>
      </c>
      <c r="G31" s="96">
        <v>0</v>
      </c>
      <c r="H31" s="19">
        <f t="shared" si="4"/>
        <v>0</v>
      </c>
      <c r="I31" s="136" t="e">
        <f t="shared" si="5"/>
        <v>#DIV/0!</v>
      </c>
      <c r="J31" s="119"/>
    </row>
    <row r="32" spans="1:10" s="9" customFormat="1" ht="15.75" x14ac:dyDescent="0.2">
      <c r="A32" s="92" t="s">
        <v>5</v>
      </c>
      <c r="B32" s="93" t="s">
        <v>3</v>
      </c>
      <c r="C32" s="94" t="s">
        <v>3</v>
      </c>
      <c r="D32" s="93"/>
      <c r="E32" s="98" t="s">
        <v>3</v>
      </c>
      <c r="F32" s="131">
        <f>SUBTOTAL(9,F28:F31)</f>
        <v>17250</v>
      </c>
      <c r="G32" s="97">
        <f>SUBTOTAL(9,G28:G31)</f>
        <v>9000</v>
      </c>
      <c r="H32" s="95">
        <f>SUBTOTAL(9,H28:H31)</f>
        <v>8250</v>
      </c>
      <c r="I32" s="115">
        <f>+G32/F32</f>
        <v>0.52173913043478259</v>
      </c>
      <c r="J32" s="51"/>
    </row>
    <row r="33" spans="1:10" s="9" customFormat="1" ht="12.75" customHeight="1" x14ac:dyDescent="0.2">
      <c r="A33" s="403" t="s">
        <v>121</v>
      </c>
      <c r="B33" s="404"/>
      <c r="C33" s="404"/>
      <c r="D33" s="404"/>
      <c r="E33" s="404"/>
      <c r="F33" s="405"/>
      <c r="G33" s="120"/>
      <c r="H33" s="99"/>
      <c r="I33" s="116"/>
      <c r="J33" s="121"/>
    </row>
    <row r="34" spans="1:10" s="9" customFormat="1" ht="12.75" x14ac:dyDescent="0.2">
      <c r="A34" s="6" t="str">
        <f>'Budget Tool'!B32</f>
        <v>D1:xxxx</v>
      </c>
      <c r="B34" s="7">
        <f>'Budget Tool'!C32</f>
        <v>2</v>
      </c>
      <c r="C34" s="8">
        <f>'Budget Tool'!D32</f>
        <v>12500</v>
      </c>
      <c r="D34" s="30">
        <f>'Budget Tool'!E32</f>
        <v>1</v>
      </c>
      <c r="E34" s="139">
        <f>'Budget Tool'!G32</f>
        <v>1</v>
      </c>
      <c r="F34" s="40">
        <f>B34*C34*D34*E34</f>
        <v>25000</v>
      </c>
      <c r="G34" s="96">
        <v>2000</v>
      </c>
      <c r="H34" s="19">
        <f>F34-G34</f>
        <v>23000</v>
      </c>
      <c r="I34" s="136">
        <f>+G34/F34</f>
        <v>0.08</v>
      </c>
      <c r="J34" s="118"/>
    </row>
    <row r="35" spans="1:10" s="9" customFormat="1" ht="12.75" x14ac:dyDescent="0.2">
      <c r="A35" s="6" t="str">
        <f>'Budget Tool'!B33</f>
        <v>D2:xxxx</v>
      </c>
      <c r="B35" s="7">
        <f>'Budget Tool'!C33</f>
        <v>5</v>
      </c>
      <c r="C35" s="8">
        <f>'Budget Tool'!D33</f>
        <v>150</v>
      </c>
      <c r="D35" s="30">
        <f>'Budget Tool'!E33</f>
        <v>12</v>
      </c>
      <c r="E35" s="139">
        <f>'Budget Tool'!G33</f>
        <v>1</v>
      </c>
      <c r="F35" s="40">
        <f>B35*C35*D35*E35</f>
        <v>9000</v>
      </c>
      <c r="G35" s="96">
        <v>9000</v>
      </c>
      <c r="H35" s="19">
        <f t="shared" ref="H35:H37" si="6">F35-G35</f>
        <v>0</v>
      </c>
      <c r="I35" s="136">
        <f t="shared" ref="I35:I37" si="7">+G35/F35</f>
        <v>1</v>
      </c>
      <c r="J35" s="119"/>
    </row>
    <row r="36" spans="1:10" s="9" customFormat="1" ht="12.75" x14ac:dyDescent="0.2">
      <c r="A36" s="6">
        <f>'Budget Tool'!B34</f>
        <v>0</v>
      </c>
      <c r="B36" s="7">
        <f>'Budget Tool'!C34</f>
        <v>0</v>
      </c>
      <c r="C36" s="8">
        <f>'Budget Tool'!D34</f>
        <v>0</v>
      </c>
      <c r="D36" s="30">
        <f>'Budget Tool'!E34</f>
        <v>0</v>
      </c>
      <c r="E36" s="139">
        <f>'Budget Tool'!G34</f>
        <v>0</v>
      </c>
      <c r="F36" s="40">
        <f>B36*C36*D36*E36</f>
        <v>0</v>
      </c>
      <c r="G36" s="96">
        <v>0</v>
      </c>
      <c r="H36" s="19">
        <f t="shared" si="6"/>
        <v>0</v>
      </c>
      <c r="I36" s="136" t="e">
        <f t="shared" si="7"/>
        <v>#DIV/0!</v>
      </c>
      <c r="J36" s="119"/>
    </row>
    <row r="37" spans="1:10" s="9" customFormat="1" ht="12.75" x14ac:dyDescent="0.2">
      <c r="A37" s="6">
        <f>'Budget Tool'!B35</f>
        <v>0</v>
      </c>
      <c r="B37" s="7">
        <f>'Budget Tool'!C35</f>
        <v>0</v>
      </c>
      <c r="C37" s="8">
        <f>'Budget Tool'!D35</f>
        <v>0</v>
      </c>
      <c r="D37" s="30">
        <f>'Budget Tool'!E35</f>
        <v>0</v>
      </c>
      <c r="E37" s="139">
        <f>'Budget Tool'!G35</f>
        <v>0</v>
      </c>
      <c r="F37" s="40">
        <f>B37*C37*D37*E37</f>
        <v>0</v>
      </c>
      <c r="G37" s="96">
        <v>0</v>
      </c>
      <c r="H37" s="19">
        <f t="shared" si="6"/>
        <v>0</v>
      </c>
      <c r="I37" s="136" t="e">
        <f t="shared" si="7"/>
        <v>#DIV/0!</v>
      </c>
      <c r="J37" s="119"/>
    </row>
    <row r="38" spans="1:10" s="9" customFormat="1" ht="15.75" x14ac:dyDescent="0.2">
      <c r="A38" s="92" t="s">
        <v>6</v>
      </c>
      <c r="B38" s="93" t="s">
        <v>3</v>
      </c>
      <c r="C38" s="94" t="s">
        <v>3</v>
      </c>
      <c r="D38" s="93"/>
      <c r="E38" s="98" t="s">
        <v>3</v>
      </c>
      <c r="F38" s="131">
        <f>SUBTOTAL(9,F34:F37)</f>
        <v>34000</v>
      </c>
      <c r="G38" s="97">
        <f>SUBTOTAL(9,G34:G37)</f>
        <v>11000</v>
      </c>
      <c r="H38" s="95">
        <f>SUBTOTAL(9,H34:H37)</f>
        <v>23000</v>
      </c>
      <c r="I38" s="115">
        <f>+G38/F38</f>
        <v>0.3235294117647059</v>
      </c>
      <c r="J38" s="51"/>
    </row>
    <row r="39" spans="1:10" s="9" customFormat="1" ht="12.75" customHeight="1" x14ac:dyDescent="0.2">
      <c r="A39" s="403" t="s">
        <v>122</v>
      </c>
      <c r="B39" s="404"/>
      <c r="C39" s="404"/>
      <c r="D39" s="404"/>
      <c r="E39" s="404"/>
      <c r="F39" s="405"/>
      <c r="G39" s="120"/>
      <c r="H39" s="99"/>
      <c r="I39" s="116"/>
      <c r="J39" s="121"/>
    </row>
    <row r="40" spans="1:10" s="9" customFormat="1" ht="12.75" x14ac:dyDescent="0.2">
      <c r="A40" s="6" t="str">
        <f>'Budget Tool'!B38</f>
        <v>E1: xxxxx</v>
      </c>
      <c r="B40" s="7">
        <f>'Budget Tool'!C38</f>
        <v>12</v>
      </c>
      <c r="C40" s="8">
        <f>'Budget Tool'!D38</f>
        <v>450</v>
      </c>
      <c r="D40" s="30">
        <f>'Budget Tool'!E38</f>
        <v>1</v>
      </c>
      <c r="E40" s="139">
        <f>'Budget Tool'!G38</f>
        <v>1</v>
      </c>
      <c r="F40" s="40">
        <f>B40*C40*D40*E40</f>
        <v>5400</v>
      </c>
      <c r="G40" s="96">
        <v>1340</v>
      </c>
      <c r="H40" s="19">
        <f>F40-G40</f>
        <v>4060</v>
      </c>
      <c r="I40" s="136">
        <f>+G40/F40</f>
        <v>0.24814814814814815</v>
      </c>
      <c r="J40" s="118"/>
    </row>
    <row r="41" spans="1:10" s="9" customFormat="1" ht="12.75" x14ac:dyDescent="0.2">
      <c r="A41" s="6" t="str">
        <f>'Budget Tool'!B39</f>
        <v>E2: xxxxx</v>
      </c>
      <c r="B41" s="7">
        <f>'Budget Tool'!C39</f>
        <v>2</v>
      </c>
      <c r="C41" s="8">
        <f>'Budget Tool'!D39</f>
        <v>6700</v>
      </c>
      <c r="D41" s="30">
        <f>'Budget Tool'!E39</f>
        <v>3</v>
      </c>
      <c r="E41" s="139">
        <f>'Budget Tool'!G39</f>
        <v>1</v>
      </c>
      <c r="F41" s="40">
        <f>B41*C41*D41*E41</f>
        <v>40200</v>
      </c>
      <c r="G41" s="96">
        <v>3000</v>
      </c>
      <c r="H41" s="19">
        <f t="shared" ref="H41:H43" si="8">F41-G41</f>
        <v>37200</v>
      </c>
      <c r="I41" s="136">
        <f t="shared" ref="I41:I43" si="9">+G41/F41</f>
        <v>7.4626865671641784E-2</v>
      </c>
      <c r="J41" s="119"/>
    </row>
    <row r="42" spans="1:10" s="9" customFormat="1" ht="12.75" x14ac:dyDescent="0.2">
      <c r="A42" s="6">
        <f>'Budget Tool'!B40</f>
        <v>0</v>
      </c>
      <c r="B42" s="7">
        <f>'Budget Tool'!C40</f>
        <v>0</v>
      </c>
      <c r="C42" s="8">
        <f>'Budget Tool'!D40</f>
        <v>0</v>
      </c>
      <c r="D42" s="30">
        <f>'Budget Tool'!E40</f>
        <v>0</v>
      </c>
      <c r="E42" s="139">
        <f>'Budget Tool'!G40</f>
        <v>0</v>
      </c>
      <c r="F42" s="40">
        <f>B42*C42*D42*E42</f>
        <v>0</v>
      </c>
      <c r="G42" s="96">
        <v>0</v>
      </c>
      <c r="H42" s="19">
        <f t="shared" si="8"/>
        <v>0</v>
      </c>
      <c r="I42" s="136" t="e">
        <f t="shared" si="9"/>
        <v>#DIV/0!</v>
      </c>
      <c r="J42" s="119"/>
    </row>
    <row r="43" spans="1:10" s="9" customFormat="1" ht="12.75" x14ac:dyDescent="0.2">
      <c r="A43" s="6">
        <f>'Budget Tool'!B41</f>
        <v>0</v>
      </c>
      <c r="B43" s="7">
        <f>'Budget Tool'!C41</f>
        <v>0</v>
      </c>
      <c r="C43" s="8">
        <f>'Budget Tool'!D41</f>
        <v>0</v>
      </c>
      <c r="D43" s="30">
        <f>'Budget Tool'!E41</f>
        <v>0</v>
      </c>
      <c r="E43" s="139">
        <f>'Budget Tool'!G41</f>
        <v>0</v>
      </c>
      <c r="F43" s="40">
        <f>B43*C43*D43*E43</f>
        <v>0</v>
      </c>
      <c r="G43" s="96">
        <v>0</v>
      </c>
      <c r="H43" s="19">
        <f t="shared" si="8"/>
        <v>0</v>
      </c>
      <c r="I43" s="136" t="e">
        <f t="shared" si="9"/>
        <v>#DIV/0!</v>
      </c>
      <c r="J43" s="119"/>
    </row>
    <row r="44" spans="1:10" s="9" customFormat="1" ht="15.75" x14ac:dyDescent="0.2">
      <c r="A44" s="92" t="s">
        <v>7</v>
      </c>
      <c r="B44" s="93" t="s">
        <v>3</v>
      </c>
      <c r="C44" s="94" t="s">
        <v>3</v>
      </c>
      <c r="D44" s="93"/>
      <c r="E44" s="98" t="s">
        <v>3</v>
      </c>
      <c r="F44" s="131">
        <f>SUBTOTAL(9,F40:F43)</f>
        <v>45600</v>
      </c>
      <c r="G44" s="97">
        <f>SUBTOTAL(9,G40:G43)</f>
        <v>4340</v>
      </c>
      <c r="H44" s="95">
        <f>SUBTOTAL(9,H40:H43)</f>
        <v>41260</v>
      </c>
      <c r="I44" s="115">
        <f>+G44/F44</f>
        <v>9.5175438596491233E-2</v>
      </c>
      <c r="J44" s="51"/>
    </row>
    <row r="45" spans="1:10" s="9" customFormat="1" ht="12.75" customHeight="1" x14ac:dyDescent="0.2">
      <c r="A45" s="403" t="s">
        <v>123</v>
      </c>
      <c r="B45" s="404"/>
      <c r="C45" s="404"/>
      <c r="D45" s="404"/>
      <c r="E45" s="404"/>
      <c r="F45" s="405"/>
      <c r="G45" s="120"/>
      <c r="H45" s="99"/>
      <c r="I45" s="116"/>
      <c r="J45" s="121"/>
    </row>
    <row r="46" spans="1:10" s="9" customFormat="1" ht="12.75" x14ac:dyDescent="0.2">
      <c r="A46" s="6" t="str">
        <f>'Budget Tool'!B44</f>
        <v>F1:xxxx</v>
      </c>
      <c r="B46" s="7">
        <f>'Budget Tool'!C44</f>
        <v>1</v>
      </c>
      <c r="C46" s="8">
        <f>'Budget Tool'!D44</f>
        <v>25000</v>
      </c>
      <c r="D46" s="30">
        <f>'Budget Tool'!E44</f>
        <v>1</v>
      </c>
      <c r="E46" s="139">
        <f>'Budget Tool'!G44</f>
        <v>1</v>
      </c>
      <c r="F46" s="40">
        <f>B46*C46*D46*E46</f>
        <v>25000</v>
      </c>
      <c r="G46" s="96">
        <v>9000</v>
      </c>
      <c r="H46" s="19">
        <f>F46-G46</f>
        <v>16000</v>
      </c>
      <c r="I46" s="136">
        <f>+G46/F46</f>
        <v>0.36</v>
      </c>
      <c r="J46" s="118"/>
    </row>
    <row r="47" spans="1:10" s="9" customFormat="1" ht="12.75" x14ac:dyDescent="0.2">
      <c r="A47" s="6">
        <f>'Budget Tool'!B45</f>
        <v>0</v>
      </c>
      <c r="B47" s="7">
        <f>'Budget Tool'!C45</f>
        <v>0</v>
      </c>
      <c r="C47" s="8">
        <f>'Budget Tool'!D45</f>
        <v>0</v>
      </c>
      <c r="D47" s="30">
        <f>'Budget Tool'!E45</f>
        <v>0</v>
      </c>
      <c r="E47" s="139">
        <f>'Budget Tool'!G45</f>
        <v>0</v>
      </c>
      <c r="F47" s="40">
        <f>B47*C47*D47*E47</f>
        <v>0</v>
      </c>
      <c r="G47" s="96">
        <v>0</v>
      </c>
      <c r="H47" s="19">
        <f t="shared" ref="H47:H49" si="10">F47-G47</f>
        <v>0</v>
      </c>
      <c r="I47" s="136" t="e">
        <f t="shared" ref="I47:I49" si="11">+G47/F47</f>
        <v>#DIV/0!</v>
      </c>
      <c r="J47" s="119"/>
    </row>
    <row r="48" spans="1:10" s="9" customFormat="1" ht="12.75" x14ac:dyDescent="0.2">
      <c r="A48" s="6">
        <f>'Budget Tool'!B46</f>
        <v>0</v>
      </c>
      <c r="B48" s="7">
        <f>'Budget Tool'!C46</f>
        <v>0</v>
      </c>
      <c r="C48" s="8">
        <f>'Budget Tool'!D46</f>
        <v>0</v>
      </c>
      <c r="D48" s="30">
        <f>'Budget Tool'!E46</f>
        <v>0</v>
      </c>
      <c r="E48" s="139">
        <f>'Budget Tool'!G46</f>
        <v>0</v>
      </c>
      <c r="F48" s="40">
        <f>B48*C48*D48*E48</f>
        <v>0</v>
      </c>
      <c r="G48" s="96">
        <v>0</v>
      </c>
      <c r="H48" s="19">
        <f t="shared" si="10"/>
        <v>0</v>
      </c>
      <c r="I48" s="136" t="e">
        <f t="shared" si="11"/>
        <v>#DIV/0!</v>
      </c>
      <c r="J48" s="119"/>
    </row>
    <row r="49" spans="1:14" s="9" customFormat="1" ht="12.75" x14ac:dyDescent="0.2">
      <c r="A49" s="6">
        <f>'Budget Tool'!B47</f>
        <v>0</v>
      </c>
      <c r="B49" s="7">
        <f>'Budget Tool'!C47</f>
        <v>0</v>
      </c>
      <c r="C49" s="8">
        <f>'Budget Tool'!D47</f>
        <v>0</v>
      </c>
      <c r="D49" s="30">
        <f>'Budget Tool'!E47</f>
        <v>0</v>
      </c>
      <c r="E49" s="139">
        <f>'Budget Tool'!G47</f>
        <v>0</v>
      </c>
      <c r="F49" s="40">
        <f>B49*C49*D49*E49</f>
        <v>0</v>
      </c>
      <c r="G49" s="96">
        <v>0</v>
      </c>
      <c r="H49" s="19">
        <f t="shared" si="10"/>
        <v>0</v>
      </c>
      <c r="I49" s="136" t="e">
        <f t="shared" si="11"/>
        <v>#DIV/0!</v>
      </c>
      <c r="J49" s="119"/>
    </row>
    <row r="50" spans="1:14" s="9" customFormat="1" ht="15.75" x14ac:dyDescent="0.2">
      <c r="A50" s="92" t="s">
        <v>11</v>
      </c>
      <c r="B50" s="93" t="s">
        <v>3</v>
      </c>
      <c r="C50" s="94" t="s">
        <v>3</v>
      </c>
      <c r="D50" s="93"/>
      <c r="E50" s="98" t="s">
        <v>3</v>
      </c>
      <c r="F50" s="131">
        <f>SUBTOTAL(9,F46:F49)</f>
        <v>25000</v>
      </c>
      <c r="G50" s="97">
        <f>SUBTOTAL(9,G46:G49)</f>
        <v>9000</v>
      </c>
      <c r="H50" s="95">
        <f>SUBTOTAL(9,H46:H49)</f>
        <v>16000</v>
      </c>
      <c r="I50" s="115">
        <f>+G50/F50</f>
        <v>0.36</v>
      </c>
      <c r="J50" s="51"/>
    </row>
    <row r="51" spans="1:14" s="9" customFormat="1" ht="12.75" customHeight="1" x14ac:dyDescent="0.2">
      <c r="A51" s="403" t="s">
        <v>124</v>
      </c>
      <c r="B51" s="404"/>
      <c r="C51" s="404"/>
      <c r="D51" s="404"/>
      <c r="E51" s="404"/>
      <c r="F51" s="405"/>
      <c r="G51" s="120"/>
      <c r="H51" s="99"/>
      <c r="I51" s="116"/>
      <c r="J51" s="121"/>
    </row>
    <row r="52" spans="1:14" s="9" customFormat="1" ht="12.75" x14ac:dyDescent="0.2">
      <c r="A52" s="6" t="str">
        <f>'Budget Tool'!B50</f>
        <v>G1: xxxxxxxx</v>
      </c>
      <c r="B52" s="7">
        <f>'Budget Tool'!C50</f>
        <v>2</v>
      </c>
      <c r="C52" s="8">
        <f>'Budget Tool'!D50</f>
        <v>275</v>
      </c>
      <c r="D52" s="30">
        <f>'Budget Tool'!E50</f>
        <v>12</v>
      </c>
      <c r="E52" s="139">
        <f>'Budget Tool'!G50</f>
        <v>1</v>
      </c>
      <c r="F52" s="40">
        <f>B52*C52*D52*E52</f>
        <v>6600</v>
      </c>
      <c r="G52" s="96">
        <v>2200</v>
      </c>
      <c r="H52" s="19">
        <f>F52-G52</f>
        <v>4400</v>
      </c>
      <c r="I52" s="136">
        <f>+G52/F52</f>
        <v>0.33333333333333331</v>
      </c>
      <c r="J52" s="118"/>
    </row>
    <row r="53" spans="1:14" s="9" customFormat="1" ht="12.75" x14ac:dyDescent="0.2">
      <c r="A53" s="6" t="str">
        <f>'Budget Tool'!B51</f>
        <v>G2:xxxxxxxx</v>
      </c>
      <c r="B53" s="7">
        <f>'Budget Tool'!C51</f>
        <v>5</v>
      </c>
      <c r="C53" s="8">
        <f>'Budget Tool'!D51</f>
        <v>600</v>
      </c>
      <c r="D53" s="30">
        <f>'Budget Tool'!E51</f>
        <v>12</v>
      </c>
      <c r="E53" s="139">
        <f>'Budget Tool'!G51</f>
        <v>1</v>
      </c>
      <c r="F53" s="40">
        <f>B53*C53*D53*E53</f>
        <v>36000</v>
      </c>
      <c r="G53" s="96">
        <v>20000</v>
      </c>
      <c r="H53" s="19">
        <f t="shared" ref="H53:H55" si="12">F53-G53</f>
        <v>16000</v>
      </c>
      <c r="I53" s="136">
        <f t="shared" ref="I53:I55" si="13">+G53/F53</f>
        <v>0.55555555555555558</v>
      </c>
      <c r="J53" s="119"/>
    </row>
    <row r="54" spans="1:14" s="9" customFormat="1" ht="12.75" x14ac:dyDescent="0.2">
      <c r="A54" s="6">
        <f>'Budget Tool'!B52</f>
        <v>0</v>
      </c>
      <c r="B54" s="7">
        <f>'Budget Tool'!C52</f>
        <v>0</v>
      </c>
      <c r="C54" s="8">
        <f>'Budget Tool'!D52</f>
        <v>0</v>
      </c>
      <c r="D54" s="30">
        <f>'Budget Tool'!E52</f>
        <v>0</v>
      </c>
      <c r="E54" s="139">
        <f>'Budget Tool'!G52</f>
        <v>0</v>
      </c>
      <c r="F54" s="40">
        <f>B54*C54*D54*E54</f>
        <v>0</v>
      </c>
      <c r="G54" s="96">
        <v>0</v>
      </c>
      <c r="H54" s="19">
        <f t="shared" si="12"/>
        <v>0</v>
      </c>
      <c r="I54" s="136" t="e">
        <f t="shared" si="13"/>
        <v>#DIV/0!</v>
      </c>
      <c r="J54" s="119"/>
    </row>
    <row r="55" spans="1:14" s="9" customFormat="1" ht="12.75" x14ac:dyDescent="0.2">
      <c r="A55" s="6">
        <f>'Budget Tool'!B53</f>
        <v>0</v>
      </c>
      <c r="B55" s="7">
        <f>'Budget Tool'!C53</f>
        <v>0</v>
      </c>
      <c r="C55" s="8">
        <f>'Budget Tool'!D53</f>
        <v>0</v>
      </c>
      <c r="D55" s="30">
        <f>'Budget Tool'!E53</f>
        <v>0</v>
      </c>
      <c r="E55" s="139">
        <f>'Budget Tool'!G53</f>
        <v>0</v>
      </c>
      <c r="F55" s="40">
        <f>B55*C55*D55*E55</f>
        <v>0</v>
      </c>
      <c r="G55" s="96">
        <v>0</v>
      </c>
      <c r="H55" s="19">
        <f t="shared" si="12"/>
        <v>0</v>
      </c>
      <c r="I55" s="136" t="e">
        <f t="shared" si="13"/>
        <v>#DIV/0!</v>
      </c>
      <c r="J55" s="119"/>
    </row>
    <row r="56" spans="1:14" s="9" customFormat="1" ht="15.75" x14ac:dyDescent="0.2">
      <c r="A56" s="92" t="s">
        <v>12</v>
      </c>
      <c r="B56" s="93" t="s">
        <v>3</v>
      </c>
      <c r="C56" s="94" t="s">
        <v>3</v>
      </c>
      <c r="D56" s="93"/>
      <c r="E56" s="98" t="s">
        <v>3</v>
      </c>
      <c r="F56" s="131">
        <f>SUBTOTAL(9,F52:F55)</f>
        <v>42600</v>
      </c>
      <c r="G56" s="97">
        <f>SUBTOTAL(9,G52:G55)</f>
        <v>22200</v>
      </c>
      <c r="H56" s="95">
        <f>SUBTOTAL(9,H52:H55)</f>
        <v>20400</v>
      </c>
      <c r="I56" s="115">
        <f>+G56/F56</f>
        <v>0.52112676056338025</v>
      </c>
      <c r="J56" s="51"/>
    </row>
    <row r="57" spans="1:14" s="9" customFormat="1" ht="15.75" x14ac:dyDescent="0.2">
      <c r="A57" s="100" t="s">
        <v>13</v>
      </c>
      <c r="B57" s="293"/>
      <c r="C57" s="294"/>
      <c r="D57" s="101"/>
      <c r="E57" s="102"/>
      <c r="F57" s="132">
        <f>SUBTOTAL(9,F16:F56)</f>
        <v>418090</v>
      </c>
      <c r="G57" s="122">
        <f>SUBTOTAL(9,G16:G56)</f>
        <v>151540</v>
      </c>
      <c r="H57" s="122">
        <f>SUBTOTAL(9,H16:H56)</f>
        <v>266550</v>
      </c>
      <c r="I57" s="137">
        <f>+G57/F57</f>
        <v>0.36245784400487935</v>
      </c>
      <c r="J57" s="123"/>
    </row>
    <row r="58" spans="1:14" s="9" customFormat="1" ht="12.75" customHeight="1" x14ac:dyDescent="0.2">
      <c r="A58" s="295" t="s">
        <v>33</v>
      </c>
      <c r="B58" s="296"/>
      <c r="C58" s="297"/>
      <c r="D58" s="103"/>
      <c r="E58" s="104"/>
      <c r="F58" s="133">
        <v>7.0000000000000007E-2</v>
      </c>
      <c r="G58" s="124">
        <v>7.0000000000000007E-2</v>
      </c>
      <c r="H58" s="105">
        <v>7.0000000000000007E-2</v>
      </c>
      <c r="I58" s="117"/>
      <c r="J58" s="125"/>
    </row>
    <row r="59" spans="1:14" s="9" customFormat="1" ht="12.75" x14ac:dyDescent="0.2">
      <c r="A59" s="106" t="s">
        <v>14</v>
      </c>
      <c r="B59" s="107"/>
      <c r="C59" s="107"/>
      <c r="D59" s="108"/>
      <c r="E59" s="109"/>
      <c r="F59" s="134">
        <f>F57*F58</f>
        <v>29266.300000000003</v>
      </c>
      <c r="G59" s="126">
        <f t="shared" ref="G59:H59" si="14">G57*G58</f>
        <v>10607.800000000001</v>
      </c>
      <c r="H59" s="110">
        <f t="shared" si="14"/>
        <v>18658.5</v>
      </c>
      <c r="I59" s="110"/>
      <c r="J59" s="125"/>
    </row>
    <row r="60" spans="1:14" s="9" customFormat="1" ht="16.5" thickBot="1" x14ac:dyDescent="0.25">
      <c r="A60" s="111" t="s">
        <v>108</v>
      </c>
      <c r="B60" s="112"/>
      <c r="C60" s="112"/>
      <c r="D60" s="113"/>
      <c r="E60" s="114"/>
      <c r="F60" s="135">
        <f>F57+F59</f>
        <v>447356.3</v>
      </c>
      <c r="G60" s="127">
        <f t="shared" ref="G60:H60" si="15">G57+G59</f>
        <v>162147.79999999999</v>
      </c>
      <c r="H60" s="128">
        <f t="shared" si="15"/>
        <v>285208.5</v>
      </c>
      <c r="I60" s="128"/>
      <c r="J60" s="129"/>
    </row>
    <row r="61" spans="1:14" ht="12.75" customHeight="1" x14ac:dyDescent="0.2">
      <c r="A61" s="4"/>
      <c r="B61" s="4"/>
      <c r="C61" s="4"/>
      <c r="D61" s="31"/>
      <c r="E61" s="13"/>
      <c r="F61" s="5"/>
      <c r="G61" s="4"/>
      <c r="H61" s="4"/>
      <c r="I61" s="31"/>
      <c r="J61" s="4"/>
      <c r="K61" s="13"/>
      <c r="L61" s="5"/>
      <c r="M61" s="5"/>
      <c r="N61" s="24"/>
    </row>
    <row r="62" spans="1:14" ht="12" customHeight="1" x14ac:dyDescent="0.2">
      <c r="A62" s="406" t="s">
        <v>86</v>
      </c>
      <c r="B62" s="407"/>
      <c r="C62" s="407"/>
      <c r="D62" s="407"/>
      <c r="E62" s="407"/>
      <c r="F62" s="407"/>
      <c r="G62" s="407"/>
      <c r="H62" s="407"/>
      <c r="I62" s="407"/>
      <c r="J62" s="407"/>
    </row>
    <row r="63" spans="1:14" ht="12" customHeight="1" x14ac:dyDescent="0.2">
      <c r="A63" s="406"/>
      <c r="B63" s="407"/>
      <c r="C63" s="407"/>
      <c r="D63" s="407"/>
      <c r="E63" s="407"/>
      <c r="F63" s="407"/>
      <c r="G63" s="407"/>
      <c r="H63" s="407"/>
      <c r="I63" s="407"/>
      <c r="J63" s="407"/>
    </row>
    <row r="64" spans="1:14" ht="15.75" x14ac:dyDescent="0.2">
      <c r="A64" s="322"/>
      <c r="B64" s="323"/>
      <c r="C64" s="323"/>
      <c r="D64" s="323"/>
      <c r="E64" s="323"/>
      <c r="F64" s="323"/>
      <c r="G64" s="323"/>
      <c r="H64" s="323"/>
      <c r="I64" s="323"/>
      <c r="J64" s="323"/>
    </row>
    <row r="65" spans="1:10" ht="15.75" x14ac:dyDescent="0.2">
      <c r="A65" s="322"/>
      <c r="B65" s="323"/>
      <c r="C65" s="323"/>
      <c r="D65" s="323"/>
      <c r="E65" s="323"/>
      <c r="F65" s="323"/>
      <c r="G65" s="323"/>
      <c r="H65" s="323"/>
      <c r="I65" s="323"/>
      <c r="J65" s="323"/>
    </row>
    <row r="66" spans="1:10" ht="15.75" x14ac:dyDescent="0.25">
      <c r="A66" s="300"/>
      <c r="B66" s="301"/>
      <c r="C66" s="301"/>
      <c r="D66" s="301"/>
      <c r="E66" s="301"/>
      <c r="F66" s="301"/>
      <c r="G66" s="302"/>
      <c r="H66" s="303"/>
      <c r="I66" s="301"/>
      <c r="J66" s="303"/>
    </row>
    <row r="67" spans="1:10" ht="15.75" x14ac:dyDescent="0.25">
      <c r="A67" s="304"/>
      <c r="B67" s="305"/>
      <c r="C67" s="305"/>
      <c r="D67" s="301"/>
      <c r="E67" s="305"/>
      <c r="F67" s="301"/>
      <c r="G67" s="302"/>
      <c r="H67" s="303"/>
      <c r="I67" s="305"/>
      <c r="J67" s="303"/>
    </row>
    <row r="68" spans="1:10" ht="15.75" x14ac:dyDescent="0.25">
      <c r="A68" s="306"/>
      <c r="B68" s="307" t="s">
        <v>62</v>
      </c>
      <c r="C68" s="307"/>
      <c r="D68" s="307"/>
      <c r="E68" s="307" t="s">
        <v>63</v>
      </c>
      <c r="F68" s="301"/>
      <c r="G68" s="308"/>
      <c r="H68" s="303"/>
      <c r="I68" s="307" t="s">
        <v>64</v>
      </c>
      <c r="J68" s="303"/>
    </row>
  </sheetData>
  <sheetProtection formatCells="0" formatColumns="0" formatRows="0" insertRows="0" deleteRows="0"/>
  <protectedRanges>
    <protectedRange sqref="G8:M10 B8:D10" name="Range7"/>
    <protectedRange sqref="A18:C19" name="Range1"/>
    <protectedRange sqref="A22:C25 E22:E25" name="Range2"/>
    <protectedRange sqref="A28:C31 E28:E31" name="Range3"/>
    <protectedRange sqref="A34:C37 E34:E37" name="Range4"/>
    <protectedRange sqref="A52:C55 A46:C49 A40:C43 E40:E43 E46:E49 E52:E55" name="Range5"/>
    <protectedRange sqref="F58:I58" name="Range6"/>
    <protectedRange sqref="D52:D55 D18:D19 D22:D25 D28:D31 D34:D37 D40:D43 D46:D49" name="Range1_2"/>
    <protectedRange sqref="A16:D17 F22:G25 F28:G31 F34:G37 F40:G43 F46:G49 F52:G55 F16:G19" name="Range1_3"/>
    <protectedRange sqref="B5:D7 D4 B3:D3" name="Range7_1_1"/>
    <protectedRange sqref="E16:E19" name="Range1_4"/>
  </protectedRanges>
  <mergeCells count="8">
    <mergeCell ref="A51:F51"/>
    <mergeCell ref="A62:J63"/>
    <mergeCell ref="A15:F15"/>
    <mergeCell ref="A21:F21"/>
    <mergeCell ref="A27:F27"/>
    <mergeCell ref="A33:F33"/>
    <mergeCell ref="A39:F39"/>
    <mergeCell ref="A45:F45"/>
  </mergeCells>
  <dataValidations count="1">
    <dataValidation type="decimal" allowBlank="1" showInputMessage="1" showErrorMessage="1" sqref="F58:I58">
      <formula1>0</formula1>
      <formula2>0.07</formula2>
    </dataValidation>
  </dataValidations>
  <pageMargins left="0.75" right="0.75" top="0.62" bottom="0.3" header="0.22" footer="0.17"/>
  <pageSetup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M69"/>
  <sheetViews>
    <sheetView topLeftCell="A4" zoomScale="80" zoomScaleNormal="80" workbookViewId="0">
      <pane xSplit="1" topLeftCell="B1" activePane="topRight" state="frozen"/>
      <selection pane="topRight" activeCell="B30" sqref="B30"/>
    </sheetView>
  </sheetViews>
  <sheetFormatPr defaultColWidth="9.140625" defaultRowHeight="12" x14ac:dyDescent="0.2"/>
  <cols>
    <col min="1" max="1" width="49.140625" style="1" customWidth="1"/>
    <col min="2" max="2" width="17.85546875" style="1" customWidth="1"/>
    <col min="3" max="3" width="13.42578125" style="1" customWidth="1"/>
    <col min="4" max="4" width="11.42578125" style="29" customWidth="1"/>
    <col min="5" max="5" width="18.5703125" style="12" customWidth="1"/>
    <col min="6" max="8" width="18.5703125" style="1" customWidth="1"/>
    <col min="9" max="9" width="18.5703125" style="29" customWidth="1"/>
    <col min="10" max="10" width="18.5703125" style="1" customWidth="1"/>
    <col min="11" max="11" width="23.42578125" style="12" customWidth="1"/>
    <col min="12" max="12" width="21.42578125" style="12" customWidth="1"/>
    <col min="13" max="13" width="61.7109375" style="1" customWidth="1"/>
    <col min="14" max="16384" width="9.140625" style="1"/>
  </cols>
  <sheetData>
    <row r="2" spans="1:12" x14ac:dyDescent="0.2">
      <c r="C2" s="14"/>
      <c r="D2" s="14"/>
      <c r="E2" s="1"/>
      <c r="G2" s="33"/>
      <c r="I2" s="1"/>
      <c r="K2" s="1"/>
      <c r="L2" s="1"/>
    </row>
    <row r="3" spans="1:12" ht="16.5" customHeight="1" x14ac:dyDescent="0.2">
      <c r="A3" s="2" t="s">
        <v>8</v>
      </c>
      <c r="B3" s="266"/>
      <c r="C3" s="267"/>
      <c r="D3" s="268"/>
      <c r="E3" s="1"/>
      <c r="G3" s="33"/>
      <c r="I3" s="1"/>
      <c r="K3" s="1"/>
      <c r="L3" s="1"/>
    </row>
    <row r="4" spans="1:12" x14ac:dyDescent="0.2">
      <c r="A4" s="2" t="s">
        <v>9</v>
      </c>
      <c r="B4" s="269"/>
      <c r="C4" s="270"/>
      <c r="D4" s="271"/>
      <c r="E4" s="1"/>
      <c r="G4" s="33"/>
      <c r="I4" s="1"/>
      <c r="K4" s="1"/>
      <c r="L4" s="1"/>
    </row>
    <row r="5" spans="1:12" x14ac:dyDescent="0.2">
      <c r="A5" s="3" t="s">
        <v>16</v>
      </c>
      <c r="B5" s="266"/>
      <c r="C5" s="267"/>
      <c r="D5" s="268"/>
      <c r="E5" s="138"/>
      <c r="G5" s="33"/>
      <c r="I5" s="1"/>
      <c r="K5" s="1"/>
      <c r="L5" s="1"/>
    </row>
    <row r="6" spans="1:12" x14ac:dyDescent="0.2">
      <c r="A6" s="2" t="s">
        <v>10</v>
      </c>
      <c r="B6" s="266"/>
      <c r="C6" s="267"/>
      <c r="D6" s="268"/>
      <c r="E6" s="1"/>
      <c r="G6" s="33"/>
      <c r="I6" s="1"/>
      <c r="K6" s="1"/>
      <c r="L6" s="1"/>
    </row>
    <row r="7" spans="1:12" x14ac:dyDescent="0.2">
      <c r="A7" s="2" t="s">
        <v>31</v>
      </c>
      <c r="B7" s="272"/>
      <c r="C7" s="273"/>
      <c r="D7" s="274"/>
      <c r="E7" s="1"/>
      <c r="G7" s="33"/>
      <c r="I7" s="1"/>
      <c r="K7" s="1"/>
      <c r="L7" s="1"/>
    </row>
    <row r="8" spans="1:12" ht="22.5" x14ac:dyDescent="0.2">
      <c r="A8" s="2" t="s">
        <v>72</v>
      </c>
      <c r="B8" s="262" t="s">
        <v>102</v>
      </c>
      <c r="C8" s="272" t="s">
        <v>73</v>
      </c>
      <c r="D8" s="274"/>
      <c r="E8" s="1"/>
      <c r="F8" s="65"/>
      <c r="G8" s="16"/>
      <c r="H8" s="16"/>
      <c r="I8" s="32"/>
      <c r="J8" s="16"/>
      <c r="K8" s="1"/>
      <c r="L8" s="1"/>
    </row>
    <row r="9" spans="1:12" x14ac:dyDescent="0.2">
      <c r="A9" s="2" t="s">
        <v>70</v>
      </c>
      <c r="B9" s="272"/>
      <c r="C9" s="273"/>
      <c r="D9" s="274"/>
      <c r="E9" s="1"/>
      <c r="F9" s="65"/>
      <c r="G9" s="16"/>
      <c r="H9" s="16"/>
      <c r="I9" s="32"/>
      <c r="J9" s="16"/>
      <c r="K9" s="1"/>
      <c r="L9" s="1"/>
    </row>
    <row r="10" spans="1:12" x14ac:dyDescent="0.2">
      <c r="B10" s="265"/>
      <c r="C10" s="265"/>
      <c r="D10" s="265"/>
      <c r="E10" s="1"/>
      <c r="F10" s="65"/>
      <c r="G10" s="16"/>
      <c r="H10" s="16"/>
      <c r="I10" s="32"/>
      <c r="J10" s="16"/>
      <c r="K10" s="1"/>
      <c r="L10" s="1"/>
    </row>
    <row r="11" spans="1:12" ht="12.75" thickBot="1" x14ac:dyDescent="0.25"/>
    <row r="12" spans="1:12" ht="36" customHeight="1" thickBot="1" x14ac:dyDescent="0.25">
      <c r="A12" s="275" t="s">
        <v>85</v>
      </c>
      <c r="B12" s="276"/>
      <c r="C12" s="276"/>
      <c r="D12" s="276"/>
      <c r="E12" s="276"/>
      <c r="F12" s="276"/>
      <c r="G12" s="276"/>
      <c r="H12" s="276"/>
      <c r="I12" s="276"/>
      <c r="J12" s="277"/>
      <c r="K12" s="1"/>
      <c r="L12" s="1"/>
    </row>
    <row r="13" spans="1:12" s="9" customFormat="1" ht="25.5" customHeight="1" x14ac:dyDescent="0.2">
      <c r="A13" s="278" t="s">
        <v>103</v>
      </c>
      <c r="B13" s="279" t="s">
        <v>47</v>
      </c>
      <c r="C13" s="280"/>
      <c r="D13" s="280"/>
      <c r="E13" s="280"/>
      <c r="F13" s="281"/>
      <c r="G13" s="282" t="s">
        <v>96</v>
      </c>
      <c r="H13" s="283"/>
      <c r="I13" s="283"/>
      <c r="J13" s="284"/>
    </row>
    <row r="14" spans="1:12" s="9" customFormat="1" ht="38.25" customHeight="1" x14ac:dyDescent="0.2">
      <c r="A14" s="285"/>
      <c r="B14" s="89" t="s">
        <v>41</v>
      </c>
      <c r="C14" s="89" t="s">
        <v>1</v>
      </c>
      <c r="D14" s="90" t="s">
        <v>48</v>
      </c>
      <c r="E14" s="91" t="s">
        <v>107</v>
      </c>
      <c r="F14" s="130" t="s">
        <v>15</v>
      </c>
      <c r="G14" s="286" t="s">
        <v>101</v>
      </c>
      <c r="H14" s="287" t="s">
        <v>32</v>
      </c>
      <c r="I14" s="287" t="s">
        <v>61</v>
      </c>
      <c r="J14" s="288" t="s">
        <v>50</v>
      </c>
    </row>
    <row r="15" spans="1:12" s="9" customFormat="1" ht="26.25" customHeight="1" x14ac:dyDescent="0.2">
      <c r="A15" s="408" t="s">
        <v>17</v>
      </c>
      <c r="B15" s="409"/>
      <c r="C15" s="409"/>
      <c r="D15" s="409"/>
      <c r="E15" s="409"/>
      <c r="F15" s="410"/>
      <c r="G15" s="290"/>
      <c r="H15" s="291"/>
      <c r="I15" s="291"/>
      <c r="J15" s="292"/>
    </row>
    <row r="16" spans="1:12" s="9" customFormat="1" ht="12.75" x14ac:dyDescent="0.2">
      <c r="A16" s="20" t="str">
        <f>'Budget Tool'!B14</f>
        <v>Example: Project manager</v>
      </c>
      <c r="B16" s="21">
        <f>'Budget Tool'!C14</f>
        <v>1</v>
      </c>
      <c r="C16" s="22">
        <f>'Budget Tool'!D14</f>
        <v>2000</v>
      </c>
      <c r="D16" s="30">
        <f>'Budget Tool'!E14</f>
        <v>12</v>
      </c>
      <c r="E16" s="23">
        <f>'Budget Tool'!G14</f>
        <v>1</v>
      </c>
      <c r="F16" s="40">
        <f>B16*C16*D16*E16</f>
        <v>24000</v>
      </c>
      <c r="G16" s="96">
        <v>20000</v>
      </c>
      <c r="H16" s="19">
        <f>F16-G16</f>
        <v>4000</v>
      </c>
      <c r="I16" s="88">
        <f>+G16/F16</f>
        <v>0.83333333333333337</v>
      </c>
      <c r="J16" s="118"/>
    </row>
    <row r="17" spans="1:10" s="9" customFormat="1" ht="12.75" x14ac:dyDescent="0.2">
      <c r="A17" s="20" t="str">
        <f>'Budget Tool'!B15</f>
        <v>Example: Security guards</v>
      </c>
      <c r="B17" s="21">
        <f>'Budget Tool'!C15</f>
        <v>12</v>
      </c>
      <c r="C17" s="22">
        <f>'Budget Tool'!D15</f>
        <v>1000</v>
      </c>
      <c r="D17" s="30">
        <f>'Budget Tool'!E15</f>
        <v>12</v>
      </c>
      <c r="E17" s="23">
        <f>'Budget Tool'!G15</f>
        <v>0.1</v>
      </c>
      <c r="F17" s="40">
        <f>B17*C17*D17*E17</f>
        <v>14400</v>
      </c>
      <c r="G17" s="96">
        <v>9000</v>
      </c>
      <c r="H17" s="19">
        <f t="shared" ref="H17:H19" si="0">F17-G17</f>
        <v>5400</v>
      </c>
      <c r="I17" s="88">
        <f t="shared" ref="I17:I19" si="1">+G17/F17</f>
        <v>0.625</v>
      </c>
      <c r="J17" s="119"/>
    </row>
    <row r="18" spans="1:10" s="9" customFormat="1" ht="12.75" x14ac:dyDescent="0.2">
      <c r="A18" s="6" t="str">
        <f>'Budget Tool'!B16</f>
        <v>Example: xxxxxxxxxx</v>
      </c>
      <c r="B18" s="7">
        <f>'Budget Tool'!C16</f>
        <v>5</v>
      </c>
      <c r="C18" s="8">
        <f>'Budget Tool'!D16</f>
        <v>3000</v>
      </c>
      <c r="D18" s="30">
        <f>'Budget Tool'!E16</f>
        <v>12</v>
      </c>
      <c r="E18" s="23">
        <f>'Budget Tool'!G16</f>
        <v>1</v>
      </c>
      <c r="F18" s="40">
        <f>B18*C18*D18*E18</f>
        <v>180000</v>
      </c>
      <c r="G18" s="96">
        <v>97500</v>
      </c>
      <c r="H18" s="19">
        <f t="shared" si="0"/>
        <v>82500</v>
      </c>
      <c r="I18" s="88">
        <f t="shared" si="1"/>
        <v>0.54166666666666663</v>
      </c>
      <c r="J18" s="119"/>
    </row>
    <row r="19" spans="1:10" s="9" customFormat="1" ht="12.75" x14ac:dyDescent="0.2">
      <c r="A19" s="6" t="str">
        <f>'Budget Tool'!B17</f>
        <v>Example: xxxxxxxxxx</v>
      </c>
      <c r="B19" s="7">
        <f>'Budget Tool'!C17</f>
        <v>1</v>
      </c>
      <c r="C19" s="8">
        <f>'Budget Tool'!D17</f>
        <v>2450</v>
      </c>
      <c r="D19" s="30">
        <f>'Budget Tool'!E17</f>
        <v>8</v>
      </c>
      <c r="E19" s="23">
        <f>'Budget Tool'!G17</f>
        <v>0.5</v>
      </c>
      <c r="F19" s="40">
        <f>B19*C19*D19*E19</f>
        <v>9800</v>
      </c>
      <c r="G19" s="96">
        <v>6000</v>
      </c>
      <c r="H19" s="19">
        <f t="shared" si="0"/>
        <v>3800</v>
      </c>
      <c r="I19" s="88">
        <f t="shared" si="1"/>
        <v>0.61224489795918369</v>
      </c>
      <c r="J19" s="119"/>
    </row>
    <row r="20" spans="1:10" s="9" customFormat="1" ht="15.75" x14ac:dyDescent="0.2">
      <c r="A20" s="92" t="s">
        <v>2</v>
      </c>
      <c r="B20" s="93" t="s">
        <v>3</v>
      </c>
      <c r="C20" s="94" t="s">
        <v>3</v>
      </c>
      <c r="D20" s="93"/>
      <c r="E20" s="98" t="s">
        <v>3</v>
      </c>
      <c r="F20" s="131">
        <f>SUBTOTAL(9,F16:F19)</f>
        <v>228200</v>
      </c>
      <c r="G20" s="97">
        <f>SUBTOTAL(9,G16:G19)</f>
        <v>132500</v>
      </c>
      <c r="H20" s="95">
        <f>SUBTOTAL(9,H16:H19)</f>
        <v>95700</v>
      </c>
      <c r="I20" s="115">
        <f>+G20/F20</f>
        <v>0.58063102541630152</v>
      </c>
      <c r="J20" s="51"/>
    </row>
    <row r="21" spans="1:10" s="9" customFormat="1" ht="27" customHeight="1" x14ac:dyDescent="0.2">
      <c r="A21" s="408" t="s">
        <v>138</v>
      </c>
      <c r="B21" s="409"/>
      <c r="C21" s="409"/>
      <c r="D21" s="409"/>
      <c r="E21" s="409"/>
      <c r="F21" s="410"/>
      <c r="G21" s="120"/>
      <c r="H21" s="99"/>
      <c r="I21" s="116"/>
      <c r="J21" s="121"/>
    </row>
    <row r="22" spans="1:10" s="9" customFormat="1" ht="12.75" x14ac:dyDescent="0.2">
      <c r="A22" s="6" t="str">
        <f>'Budget Tool'!B20</f>
        <v>Ex:xxxxxx</v>
      </c>
      <c r="B22" s="7">
        <f>'Budget Tool'!C20</f>
        <v>1</v>
      </c>
      <c r="C22" s="8">
        <f>'Budget Tool'!D20</f>
        <v>250</v>
      </c>
      <c r="D22" s="30">
        <f>'Budget Tool'!E20</f>
        <v>12</v>
      </c>
      <c r="E22" s="139">
        <f>'Budget Tool'!G20</f>
        <v>1</v>
      </c>
      <c r="F22" s="40">
        <f>B22*C22*D22*E22</f>
        <v>3000</v>
      </c>
      <c r="G22" s="96">
        <v>2500</v>
      </c>
      <c r="H22" s="19">
        <f>F22-G22</f>
        <v>500</v>
      </c>
      <c r="I22" s="136">
        <f>+G22/F22</f>
        <v>0.83333333333333337</v>
      </c>
      <c r="J22" s="118"/>
    </row>
    <row r="23" spans="1:10" s="9" customFormat="1" ht="12.75" x14ac:dyDescent="0.2">
      <c r="A23" s="6" t="str">
        <f>'Budget Tool'!B21</f>
        <v>Ex:xxxxxx</v>
      </c>
      <c r="B23" s="7">
        <f>'Budget Tool'!C21</f>
        <v>5</v>
      </c>
      <c r="C23" s="8">
        <f>'Budget Tool'!D21</f>
        <v>374</v>
      </c>
      <c r="D23" s="30">
        <f>'Budget Tool'!E21</f>
        <v>12</v>
      </c>
      <c r="E23" s="139">
        <f>'Budget Tool'!G21</f>
        <v>1</v>
      </c>
      <c r="F23" s="40">
        <f>B23*C23*D23*E23</f>
        <v>22440</v>
      </c>
      <c r="G23" s="96">
        <v>16000</v>
      </c>
      <c r="H23" s="19">
        <f t="shared" ref="H23:H25" si="2">F23-G23</f>
        <v>6440</v>
      </c>
      <c r="I23" s="136">
        <f t="shared" ref="I23:I25" si="3">+G23/F23</f>
        <v>0.71301247771836007</v>
      </c>
      <c r="J23" s="119"/>
    </row>
    <row r="24" spans="1:10" s="9" customFormat="1" ht="12.75" x14ac:dyDescent="0.2">
      <c r="A24" s="6">
        <f>'Budget Tool'!B22</f>
        <v>0</v>
      </c>
      <c r="B24" s="7">
        <f>'Budget Tool'!C22</f>
        <v>0</v>
      </c>
      <c r="C24" s="8">
        <f>'Budget Tool'!D22</f>
        <v>0</v>
      </c>
      <c r="D24" s="30">
        <f>'Budget Tool'!E22</f>
        <v>0</v>
      </c>
      <c r="E24" s="139">
        <f>'Budget Tool'!G22</f>
        <v>0</v>
      </c>
      <c r="F24" s="40">
        <f>B24*C24*D24*E24</f>
        <v>0</v>
      </c>
      <c r="G24" s="96">
        <v>0</v>
      </c>
      <c r="H24" s="19">
        <f t="shared" si="2"/>
        <v>0</v>
      </c>
      <c r="I24" s="136" t="e">
        <f t="shared" si="3"/>
        <v>#DIV/0!</v>
      </c>
      <c r="J24" s="119"/>
    </row>
    <row r="25" spans="1:10" s="9" customFormat="1" ht="12.75" x14ac:dyDescent="0.2">
      <c r="A25" s="6">
        <f>'Budget Tool'!B23</f>
        <v>0</v>
      </c>
      <c r="B25" s="7">
        <f>'Budget Tool'!C23</f>
        <v>0</v>
      </c>
      <c r="C25" s="8">
        <f>'Budget Tool'!D23</f>
        <v>0</v>
      </c>
      <c r="D25" s="30">
        <f>'Budget Tool'!E23</f>
        <v>0</v>
      </c>
      <c r="E25" s="139">
        <f>'Budget Tool'!G23</f>
        <v>0</v>
      </c>
      <c r="F25" s="40">
        <f>B25*C25*D25*E25</f>
        <v>0</v>
      </c>
      <c r="G25" s="96">
        <v>0</v>
      </c>
      <c r="H25" s="19">
        <f t="shared" si="2"/>
        <v>0</v>
      </c>
      <c r="I25" s="136" t="e">
        <f t="shared" si="3"/>
        <v>#DIV/0!</v>
      </c>
      <c r="J25" s="119"/>
    </row>
    <row r="26" spans="1:10" s="9" customFormat="1" ht="15.75" x14ac:dyDescent="0.2">
      <c r="A26" s="92" t="s">
        <v>4</v>
      </c>
      <c r="B26" s="93" t="s">
        <v>3</v>
      </c>
      <c r="C26" s="94" t="s">
        <v>3</v>
      </c>
      <c r="D26" s="93"/>
      <c r="E26" s="98" t="s">
        <v>3</v>
      </c>
      <c r="F26" s="131">
        <f>SUBTOTAL(9,F22:F25)</f>
        <v>25440</v>
      </c>
      <c r="G26" s="97">
        <f>SUBTOTAL(9,G22:G25)</f>
        <v>18500</v>
      </c>
      <c r="H26" s="95">
        <f>SUBTOTAL(9,H22:H25)</f>
        <v>6940</v>
      </c>
      <c r="I26" s="115">
        <f>+G26/F26</f>
        <v>0.72720125786163525</v>
      </c>
      <c r="J26" s="51"/>
    </row>
    <row r="27" spans="1:10" s="9" customFormat="1" ht="19.5" customHeight="1" x14ac:dyDescent="0.2">
      <c r="A27" s="408" t="s">
        <v>18</v>
      </c>
      <c r="B27" s="409"/>
      <c r="C27" s="409"/>
      <c r="D27" s="409"/>
      <c r="E27" s="409"/>
      <c r="F27" s="410"/>
      <c r="G27" s="120"/>
      <c r="H27" s="99"/>
      <c r="I27" s="116"/>
      <c r="J27" s="121"/>
    </row>
    <row r="28" spans="1:10" s="9" customFormat="1" ht="12.75" x14ac:dyDescent="0.2">
      <c r="A28" s="6" t="str">
        <f>'Budget Tool'!B26</f>
        <v>C1:xxxxx</v>
      </c>
      <c r="B28" s="7">
        <f>'Budget Tool'!C26</f>
        <v>12</v>
      </c>
      <c r="C28" s="8">
        <f>'Budget Tool'!D26</f>
        <v>1250</v>
      </c>
      <c r="D28" s="30">
        <f>'Budget Tool'!E26</f>
        <v>1</v>
      </c>
      <c r="E28" s="139">
        <f>'Budget Tool'!G26</f>
        <v>1</v>
      </c>
      <c r="F28" s="40">
        <f>B28*C28*D28*E28</f>
        <v>15000</v>
      </c>
      <c r="G28" s="96">
        <v>8970</v>
      </c>
      <c r="H28" s="19">
        <f>F28-G28</f>
        <v>6030</v>
      </c>
      <c r="I28" s="136">
        <f>+G28/F28</f>
        <v>0.59799999999999998</v>
      </c>
      <c r="J28" s="118"/>
    </row>
    <row r="29" spans="1:10" s="9" customFormat="1" ht="12.75" x14ac:dyDescent="0.2">
      <c r="A29" s="6" t="str">
        <f>'Budget Tool'!B27</f>
        <v>C2:xxxx</v>
      </c>
      <c r="B29" s="7">
        <f>'Budget Tool'!C27</f>
        <v>1</v>
      </c>
      <c r="C29" s="8">
        <f>'Budget Tool'!D27</f>
        <v>4500</v>
      </c>
      <c r="D29" s="30">
        <f>'Budget Tool'!E27</f>
        <v>1</v>
      </c>
      <c r="E29" s="139">
        <f>'Budget Tool'!G27</f>
        <v>0.5</v>
      </c>
      <c r="F29" s="40">
        <f>B29*C29*D29*E29</f>
        <v>2250</v>
      </c>
      <c r="G29" s="96">
        <v>2000</v>
      </c>
      <c r="H29" s="19">
        <f t="shared" ref="H29:H31" si="4">F29-G29</f>
        <v>250</v>
      </c>
      <c r="I29" s="136">
        <f t="shared" ref="I29:I31" si="5">+G29/F29</f>
        <v>0.88888888888888884</v>
      </c>
      <c r="J29" s="119"/>
    </row>
    <row r="30" spans="1:10" s="9" customFormat="1" ht="12.75" x14ac:dyDescent="0.2">
      <c r="A30" s="6">
        <f>'Budget Tool'!B28</f>
        <v>0</v>
      </c>
      <c r="B30" s="7">
        <f>'Budget Tool'!C28</f>
        <v>0</v>
      </c>
      <c r="C30" s="8">
        <f>'Budget Tool'!D28</f>
        <v>0</v>
      </c>
      <c r="D30" s="30">
        <f>'Budget Tool'!E28</f>
        <v>0</v>
      </c>
      <c r="E30" s="139">
        <f>'Budget Tool'!G28</f>
        <v>0</v>
      </c>
      <c r="F30" s="40">
        <f>B30*C30*D30*E30</f>
        <v>0</v>
      </c>
      <c r="G30" s="96">
        <v>0</v>
      </c>
      <c r="H30" s="19">
        <f t="shared" si="4"/>
        <v>0</v>
      </c>
      <c r="I30" s="136" t="e">
        <f t="shared" si="5"/>
        <v>#DIV/0!</v>
      </c>
      <c r="J30" s="119"/>
    </row>
    <row r="31" spans="1:10" s="9" customFormat="1" ht="12.75" x14ac:dyDescent="0.2">
      <c r="A31" s="6">
        <f>'Budget Tool'!B29</f>
        <v>0</v>
      </c>
      <c r="B31" s="7">
        <f>'Budget Tool'!C29</f>
        <v>0</v>
      </c>
      <c r="C31" s="8">
        <f>'Budget Tool'!D29</f>
        <v>0</v>
      </c>
      <c r="D31" s="30">
        <f>'Budget Tool'!E29</f>
        <v>0</v>
      </c>
      <c r="E31" s="139">
        <f>'Budget Tool'!G29</f>
        <v>0</v>
      </c>
      <c r="F31" s="40">
        <f>B31*C31*D31*E31</f>
        <v>0</v>
      </c>
      <c r="G31" s="96">
        <v>0</v>
      </c>
      <c r="H31" s="19">
        <f t="shared" si="4"/>
        <v>0</v>
      </c>
      <c r="I31" s="136" t="e">
        <f t="shared" si="5"/>
        <v>#DIV/0!</v>
      </c>
      <c r="J31" s="119"/>
    </row>
    <row r="32" spans="1:10" s="9" customFormat="1" ht="15.75" x14ac:dyDescent="0.2">
      <c r="A32" s="92" t="s">
        <v>5</v>
      </c>
      <c r="B32" s="93" t="s">
        <v>3</v>
      </c>
      <c r="C32" s="94" t="s">
        <v>3</v>
      </c>
      <c r="D32" s="93"/>
      <c r="E32" s="98" t="s">
        <v>3</v>
      </c>
      <c r="F32" s="131">
        <f>SUBTOTAL(9,F28:F31)</f>
        <v>17250</v>
      </c>
      <c r="G32" s="97">
        <f>SUBTOTAL(9,G28:G31)</f>
        <v>10970</v>
      </c>
      <c r="H32" s="95">
        <f>SUBTOTAL(9,H28:H31)</f>
        <v>6280</v>
      </c>
      <c r="I32" s="115">
        <f>+G32/F32</f>
        <v>0.63594202898550722</v>
      </c>
      <c r="J32" s="51"/>
    </row>
    <row r="33" spans="1:10" s="9" customFormat="1" ht="12.75" customHeight="1" x14ac:dyDescent="0.2">
      <c r="A33" s="408" t="s">
        <v>19</v>
      </c>
      <c r="B33" s="409"/>
      <c r="C33" s="409"/>
      <c r="D33" s="409"/>
      <c r="E33" s="409"/>
      <c r="F33" s="410"/>
      <c r="G33" s="120"/>
      <c r="H33" s="99"/>
      <c r="I33" s="116"/>
      <c r="J33" s="121"/>
    </row>
    <row r="34" spans="1:10" s="9" customFormat="1" ht="12.75" x14ac:dyDescent="0.2">
      <c r="A34" s="6" t="str">
        <f>'Budget Tool'!B32</f>
        <v>D1:xxxx</v>
      </c>
      <c r="B34" s="7">
        <f>'Budget Tool'!C32</f>
        <v>2</v>
      </c>
      <c r="C34" s="8">
        <f>'Budget Tool'!D32</f>
        <v>12500</v>
      </c>
      <c r="D34" s="30">
        <f>'Budget Tool'!E32</f>
        <v>1</v>
      </c>
      <c r="E34" s="139">
        <f>'Budget Tool'!G32</f>
        <v>1</v>
      </c>
      <c r="F34" s="40">
        <f>B34*C34*D34*E34</f>
        <v>25000</v>
      </c>
      <c r="G34" s="96">
        <v>18987</v>
      </c>
      <c r="H34" s="19">
        <f>F34-G34</f>
        <v>6013</v>
      </c>
      <c r="I34" s="136">
        <f>+G34/F34</f>
        <v>0.75948000000000004</v>
      </c>
      <c r="J34" s="118"/>
    </row>
    <row r="35" spans="1:10" s="9" customFormat="1" ht="12.75" x14ac:dyDescent="0.2">
      <c r="A35" s="6" t="str">
        <f>'Budget Tool'!B33</f>
        <v>D2:xxxx</v>
      </c>
      <c r="B35" s="7">
        <f>'Budget Tool'!C33</f>
        <v>5</v>
      </c>
      <c r="C35" s="8">
        <f>'Budget Tool'!D33</f>
        <v>150</v>
      </c>
      <c r="D35" s="30">
        <f>'Budget Tool'!E33</f>
        <v>12</v>
      </c>
      <c r="E35" s="139">
        <f>'Budget Tool'!G33</f>
        <v>1</v>
      </c>
      <c r="F35" s="40">
        <f>B35*C35*D35*E35</f>
        <v>9000</v>
      </c>
      <c r="G35" s="96">
        <v>8000</v>
      </c>
      <c r="H35" s="19">
        <f t="shared" ref="H35:H37" si="6">F35-G35</f>
        <v>1000</v>
      </c>
      <c r="I35" s="136">
        <f t="shared" ref="I35:I37" si="7">+G35/F35</f>
        <v>0.88888888888888884</v>
      </c>
      <c r="J35" s="119"/>
    </row>
    <row r="36" spans="1:10" s="9" customFormat="1" ht="12.75" x14ac:dyDescent="0.2">
      <c r="A36" s="6">
        <f>'Budget Tool'!B34</f>
        <v>0</v>
      </c>
      <c r="B36" s="7">
        <f>'Budget Tool'!C34</f>
        <v>0</v>
      </c>
      <c r="C36" s="8">
        <f>'Budget Tool'!D34</f>
        <v>0</v>
      </c>
      <c r="D36" s="30">
        <f>'Budget Tool'!E34</f>
        <v>0</v>
      </c>
      <c r="E36" s="139">
        <f>'Budget Tool'!G34</f>
        <v>0</v>
      </c>
      <c r="F36" s="40">
        <f>B36*C36*D36*E36</f>
        <v>0</v>
      </c>
      <c r="G36" s="96">
        <v>0</v>
      </c>
      <c r="H36" s="19">
        <f t="shared" si="6"/>
        <v>0</v>
      </c>
      <c r="I36" s="136" t="e">
        <f t="shared" si="7"/>
        <v>#DIV/0!</v>
      </c>
      <c r="J36" s="119"/>
    </row>
    <row r="37" spans="1:10" s="9" customFormat="1" ht="12.75" x14ac:dyDescent="0.2">
      <c r="A37" s="6">
        <f>'Budget Tool'!B35</f>
        <v>0</v>
      </c>
      <c r="B37" s="7">
        <f>'Budget Tool'!C35</f>
        <v>0</v>
      </c>
      <c r="C37" s="8">
        <f>'Budget Tool'!D35</f>
        <v>0</v>
      </c>
      <c r="D37" s="30">
        <f>'Budget Tool'!E35</f>
        <v>0</v>
      </c>
      <c r="E37" s="139">
        <f>'Budget Tool'!G35</f>
        <v>0</v>
      </c>
      <c r="F37" s="40">
        <f>B37*C37*D37*E37</f>
        <v>0</v>
      </c>
      <c r="G37" s="96">
        <v>0</v>
      </c>
      <c r="H37" s="19">
        <f t="shared" si="6"/>
        <v>0</v>
      </c>
      <c r="I37" s="136" t="e">
        <f t="shared" si="7"/>
        <v>#DIV/0!</v>
      </c>
      <c r="J37" s="119"/>
    </row>
    <row r="38" spans="1:10" s="9" customFormat="1" ht="15.75" x14ac:dyDescent="0.2">
      <c r="A38" s="92" t="s">
        <v>6</v>
      </c>
      <c r="B38" s="93" t="s">
        <v>3</v>
      </c>
      <c r="C38" s="94" t="s">
        <v>3</v>
      </c>
      <c r="D38" s="93"/>
      <c r="E38" s="98" t="s">
        <v>3</v>
      </c>
      <c r="F38" s="131">
        <f>SUBTOTAL(9,F34:F37)</f>
        <v>34000</v>
      </c>
      <c r="G38" s="97">
        <f>SUBTOTAL(9,G34:G37)</f>
        <v>26987</v>
      </c>
      <c r="H38" s="95">
        <f>SUBTOTAL(9,H34:H37)</f>
        <v>7013</v>
      </c>
      <c r="I38" s="115">
        <f>+G38/F38</f>
        <v>0.79373529411764709</v>
      </c>
      <c r="J38" s="51"/>
    </row>
    <row r="39" spans="1:10" s="9" customFormat="1" ht="12.75" customHeight="1" x14ac:dyDescent="0.2">
      <c r="A39" s="408" t="s">
        <v>20</v>
      </c>
      <c r="B39" s="409"/>
      <c r="C39" s="409"/>
      <c r="D39" s="409"/>
      <c r="E39" s="409"/>
      <c r="F39" s="410"/>
      <c r="G39" s="120"/>
      <c r="H39" s="99"/>
      <c r="I39" s="116"/>
      <c r="J39" s="121"/>
    </row>
    <row r="40" spans="1:10" s="9" customFormat="1" ht="12.75" x14ac:dyDescent="0.2">
      <c r="A40" s="6" t="str">
        <f>'Budget Tool'!B38</f>
        <v>E1: xxxxx</v>
      </c>
      <c r="B40" s="7">
        <f>'Budget Tool'!C38</f>
        <v>12</v>
      </c>
      <c r="C40" s="8">
        <f>'Budget Tool'!D38</f>
        <v>450</v>
      </c>
      <c r="D40" s="30">
        <f>'Budget Tool'!E38</f>
        <v>1</v>
      </c>
      <c r="E40" s="139">
        <f>'Budget Tool'!G38</f>
        <v>1</v>
      </c>
      <c r="F40" s="40">
        <f>B40*C40*D40*E40</f>
        <v>5400</v>
      </c>
      <c r="G40" s="96">
        <v>3560</v>
      </c>
      <c r="H40" s="19">
        <f>F40-G40</f>
        <v>1840</v>
      </c>
      <c r="I40" s="136">
        <f>+G40/F40</f>
        <v>0.65925925925925921</v>
      </c>
      <c r="J40" s="118"/>
    </row>
    <row r="41" spans="1:10" s="9" customFormat="1" ht="12.75" x14ac:dyDescent="0.2">
      <c r="A41" s="6" t="str">
        <f>'Budget Tool'!B39</f>
        <v>E2: xxxxx</v>
      </c>
      <c r="B41" s="7">
        <f>'Budget Tool'!C39</f>
        <v>2</v>
      </c>
      <c r="C41" s="8">
        <f>'Budget Tool'!D39</f>
        <v>6700</v>
      </c>
      <c r="D41" s="30">
        <f>'Budget Tool'!E39</f>
        <v>3</v>
      </c>
      <c r="E41" s="139">
        <f>'Budget Tool'!G39</f>
        <v>1</v>
      </c>
      <c r="F41" s="40">
        <f>B41*C41*D41*E41</f>
        <v>40200</v>
      </c>
      <c r="G41" s="96">
        <v>34098</v>
      </c>
      <c r="H41" s="19">
        <f t="shared" ref="H41:H43" si="8">F41-G41</f>
        <v>6102</v>
      </c>
      <c r="I41" s="136">
        <f t="shared" ref="I41:I43" si="9">+G41/F41</f>
        <v>0.84820895522388062</v>
      </c>
      <c r="J41" s="119"/>
    </row>
    <row r="42" spans="1:10" s="9" customFormat="1" ht="12.75" x14ac:dyDescent="0.2">
      <c r="A42" s="6">
        <f>'Budget Tool'!B40</f>
        <v>0</v>
      </c>
      <c r="B42" s="7">
        <f>'Budget Tool'!C40</f>
        <v>0</v>
      </c>
      <c r="C42" s="8">
        <f>'Budget Tool'!D40</f>
        <v>0</v>
      </c>
      <c r="D42" s="30">
        <f>'Budget Tool'!E40</f>
        <v>0</v>
      </c>
      <c r="E42" s="139">
        <f>'Budget Tool'!G40</f>
        <v>0</v>
      </c>
      <c r="F42" s="40">
        <f>B42*C42*D42*E42</f>
        <v>0</v>
      </c>
      <c r="G42" s="96">
        <v>0</v>
      </c>
      <c r="H42" s="19">
        <f t="shared" si="8"/>
        <v>0</v>
      </c>
      <c r="I42" s="136" t="e">
        <f t="shared" si="9"/>
        <v>#DIV/0!</v>
      </c>
      <c r="J42" s="119"/>
    </row>
    <row r="43" spans="1:10" s="9" customFormat="1" ht="12.75" x14ac:dyDescent="0.2">
      <c r="A43" s="6">
        <f>'Budget Tool'!B41</f>
        <v>0</v>
      </c>
      <c r="B43" s="7">
        <f>'Budget Tool'!C41</f>
        <v>0</v>
      </c>
      <c r="C43" s="8">
        <f>'Budget Tool'!D41</f>
        <v>0</v>
      </c>
      <c r="D43" s="30">
        <f>'Budget Tool'!E41</f>
        <v>0</v>
      </c>
      <c r="E43" s="139">
        <f>'Budget Tool'!G41</f>
        <v>0</v>
      </c>
      <c r="F43" s="40">
        <f>B43*C43*D43*E43</f>
        <v>0</v>
      </c>
      <c r="G43" s="96">
        <v>0</v>
      </c>
      <c r="H43" s="19">
        <f t="shared" si="8"/>
        <v>0</v>
      </c>
      <c r="I43" s="136" t="e">
        <f t="shared" si="9"/>
        <v>#DIV/0!</v>
      </c>
      <c r="J43" s="119"/>
    </row>
    <row r="44" spans="1:10" s="9" customFormat="1" ht="15.75" x14ac:dyDescent="0.2">
      <c r="A44" s="92" t="s">
        <v>7</v>
      </c>
      <c r="B44" s="93" t="s">
        <v>3</v>
      </c>
      <c r="C44" s="94" t="s">
        <v>3</v>
      </c>
      <c r="D44" s="93"/>
      <c r="E44" s="98" t="s">
        <v>3</v>
      </c>
      <c r="F44" s="131">
        <f>SUBTOTAL(9,F40:F43)</f>
        <v>45600</v>
      </c>
      <c r="G44" s="97">
        <f>SUBTOTAL(9,G40:G43)</f>
        <v>37658</v>
      </c>
      <c r="H44" s="95">
        <f>SUBTOTAL(9,H40:H43)</f>
        <v>7942</v>
      </c>
      <c r="I44" s="115">
        <f>+G44/F44</f>
        <v>0.82583333333333331</v>
      </c>
      <c r="J44" s="51"/>
    </row>
    <row r="45" spans="1:10" s="9" customFormat="1" ht="12.75" customHeight="1" x14ac:dyDescent="0.2">
      <c r="A45" s="408" t="s">
        <v>21</v>
      </c>
      <c r="B45" s="409"/>
      <c r="C45" s="409"/>
      <c r="D45" s="409"/>
      <c r="E45" s="409"/>
      <c r="F45" s="410"/>
      <c r="G45" s="120"/>
      <c r="H45" s="99"/>
      <c r="I45" s="116"/>
      <c r="J45" s="121"/>
    </row>
    <row r="46" spans="1:10" s="9" customFormat="1" ht="12.75" x14ac:dyDescent="0.2">
      <c r="A46" s="6" t="str">
        <f>'Budget Tool'!B44</f>
        <v>F1:xxxx</v>
      </c>
      <c r="B46" s="7">
        <f>'Budget Tool'!C44</f>
        <v>1</v>
      </c>
      <c r="C46" s="8">
        <f>'Budget Tool'!D44</f>
        <v>25000</v>
      </c>
      <c r="D46" s="30">
        <f>'Budget Tool'!E44</f>
        <v>1</v>
      </c>
      <c r="E46" s="139">
        <f>'Budget Tool'!G44</f>
        <v>1</v>
      </c>
      <c r="F46" s="40">
        <f>B46*C46*D46*E46</f>
        <v>25000</v>
      </c>
      <c r="G46" s="96">
        <v>25000</v>
      </c>
      <c r="H46" s="19">
        <f>F46-G46</f>
        <v>0</v>
      </c>
      <c r="I46" s="136">
        <f>+G46/F46</f>
        <v>1</v>
      </c>
      <c r="J46" s="118"/>
    </row>
    <row r="47" spans="1:10" s="9" customFormat="1" ht="12.75" x14ac:dyDescent="0.2">
      <c r="A47" s="6">
        <f>'Budget Tool'!B45</f>
        <v>0</v>
      </c>
      <c r="B47" s="7">
        <f>'Budget Tool'!C45</f>
        <v>0</v>
      </c>
      <c r="C47" s="8">
        <f>'Budget Tool'!D45</f>
        <v>0</v>
      </c>
      <c r="D47" s="30">
        <f>'Budget Tool'!E45</f>
        <v>0</v>
      </c>
      <c r="E47" s="139">
        <f>'Budget Tool'!G45</f>
        <v>0</v>
      </c>
      <c r="F47" s="40">
        <f>B47*C47*D47*E47</f>
        <v>0</v>
      </c>
      <c r="G47" s="96">
        <v>0</v>
      </c>
      <c r="H47" s="19">
        <f t="shared" ref="H47:H49" si="10">F47-G47</f>
        <v>0</v>
      </c>
      <c r="I47" s="136" t="e">
        <f t="shared" ref="I47:I49" si="11">+G47/F47</f>
        <v>#DIV/0!</v>
      </c>
      <c r="J47" s="119"/>
    </row>
    <row r="48" spans="1:10" s="9" customFormat="1" ht="12.75" x14ac:dyDescent="0.2">
      <c r="A48" s="6">
        <f>'Budget Tool'!B46</f>
        <v>0</v>
      </c>
      <c r="B48" s="7">
        <f>'Budget Tool'!C46</f>
        <v>0</v>
      </c>
      <c r="C48" s="8">
        <f>'Budget Tool'!D46</f>
        <v>0</v>
      </c>
      <c r="D48" s="30">
        <f>'Budget Tool'!E46</f>
        <v>0</v>
      </c>
      <c r="E48" s="139">
        <f>'Budget Tool'!G46</f>
        <v>0</v>
      </c>
      <c r="F48" s="40">
        <f>B48*C48*D48*E48</f>
        <v>0</v>
      </c>
      <c r="G48" s="96">
        <v>0</v>
      </c>
      <c r="H48" s="19">
        <f t="shared" si="10"/>
        <v>0</v>
      </c>
      <c r="I48" s="136" t="e">
        <f t="shared" si="11"/>
        <v>#DIV/0!</v>
      </c>
      <c r="J48" s="119"/>
    </row>
    <row r="49" spans="1:13" s="9" customFormat="1" ht="12.75" x14ac:dyDescent="0.2">
      <c r="A49" s="6">
        <f>'Budget Tool'!B47</f>
        <v>0</v>
      </c>
      <c r="B49" s="7">
        <f>'Budget Tool'!C47</f>
        <v>0</v>
      </c>
      <c r="C49" s="8">
        <f>'Budget Tool'!D47</f>
        <v>0</v>
      </c>
      <c r="D49" s="30">
        <f>'Budget Tool'!E47</f>
        <v>0</v>
      </c>
      <c r="E49" s="139">
        <f>'Budget Tool'!G47</f>
        <v>0</v>
      </c>
      <c r="F49" s="40">
        <f>B49*C49*D49*E49</f>
        <v>0</v>
      </c>
      <c r="G49" s="96">
        <v>0</v>
      </c>
      <c r="H49" s="19">
        <f t="shared" si="10"/>
        <v>0</v>
      </c>
      <c r="I49" s="136" t="e">
        <f t="shared" si="11"/>
        <v>#DIV/0!</v>
      </c>
      <c r="J49" s="119"/>
    </row>
    <row r="50" spans="1:13" s="9" customFormat="1" ht="15.75" x14ac:dyDescent="0.2">
      <c r="A50" s="92" t="s">
        <v>11</v>
      </c>
      <c r="B50" s="93" t="s">
        <v>3</v>
      </c>
      <c r="C50" s="94" t="s">
        <v>3</v>
      </c>
      <c r="D50" s="93"/>
      <c r="E50" s="98" t="s">
        <v>3</v>
      </c>
      <c r="F50" s="131">
        <f>SUBTOTAL(9,F46:F49)</f>
        <v>25000</v>
      </c>
      <c r="G50" s="97">
        <f>SUBTOTAL(9,G46:G49)</f>
        <v>25000</v>
      </c>
      <c r="H50" s="95">
        <f>SUBTOTAL(9,H46:H49)</f>
        <v>0</v>
      </c>
      <c r="I50" s="115">
        <f>+G50/F50</f>
        <v>1</v>
      </c>
      <c r="J50" s="51"/>
    </row>
    <row r="51" spans="1:13" s="9" customFormat="1" ht="12.75" customHeight="1" x14ac:dyDescent="0.2">
      <c r="A51" s="408" t="s">
        <v>22</v>
      </c>
      <c r="B51" s="409"/>
      <c r="C51" s="409"/>
      <c r="D51" s="409"/>
      <c r="E51" s="409"/>
      <c r="F51" s="410"/>
      <c r="G51" s="120"/>
      <c r="H51" s="99"/>
      <c r="I51" s="116"/>
      <c r="J51" s="121"/>
    </row>
    <row r="52" spans="1:13" s="9" customFormat="1" ht="12.75" x14ac:dyDescent="0.2">
      <c r="A52" s="6" t="str">
        <f>'Budget Tool'!B50</f>
        <v>G1: xxxxxxxx</v>
      </c>
      <c r="B52" s="7">
        <f>'Budget Tool'!C50</f>
        <v>2</v>
      </c>
      <c r="C52" s="8">
        <f>'Budget Tool'!D50</f>
        <v>275</v>
      </c>
      <c r="D52" s="30">
        <f>'Budget Tool'!E50</f>
        <v>12</v>
      </c>
      <c r="E52" s="139">
        <f>'Budget Tool'!G50</f>
        <v>1</v>
      </c>
      <c r="F52" s="40">
        <f>B52*C52*D52*E52</f>
        <v>6600</v>
      </c>
      <c r="G52" s="96">
        <v>3300</v>
      </c>
      <c r="H52" s="19">
        <f>F52-G52</f>
        <v>3300</v>
      </c>
      <c r="I52" s="136">
        <f>+G52/F52</f>
        <v>0.5</v>
      </c>
      <c r="J52" s="118"/>
    </row>
    <row r="53" spans="1:13" s="9" customFormat="1" ht="12.75" x14ac:dyDescent="0.2">
      <c r="A53" s="6" t="str">
        <f>'Budget Tool'!B51</f>
        <v>G2:xxxxxxxx</v>
      </c>
      <c r="B53" s="7">
        <f>'Budget Tool'!C51</f>
        <v>5</v>
      </c>
      <c r="C53" s="8">
        <f>'Budget Tool'!D51</f>
        <v>600</v>
      </c>
      <c r="D53" s="30">
        <f>'Budget Tool'!E51</f>
        <v>12</v>
      </c>
      <c r="E53" s="139">
        <f>'Budget Tool'!G51</f>
        <v>1</v>
      </c>
      <c r="F53" s="40">
        <f>B53*C53*D53*E53</f>
        <v>36000</v>
      </c>
      <c r="G53" s="96">
        <v>25000</v>
      </c>
      <c r="H53" s="19">
        <f t="shared" ref="H53:H55" si="12">F53-G53</f>
        <v>11000</v>
      </c>
      <c r="I53" s="136">
        <f t="shared" ref="I53:I55" si="13">+G53/F53</f>
        <v>0.69444444444444442</v>
      </c>
      <c r="J53" s="119"/>
    </row>
    <row r="54" spans="1:13" s="9" customFormat="1" ht="12.75" x14ac:dyDescent="0.2">
      <c r="A54" s="6">
        <f>'Budget Tool'!B52</f>
        <v>0</v>
      </c>
      <c r="B54" s="7">
        <f>'Budget Tool'!C52</f>
        <v>0</v>
      </c>
      <c r="C54" s="8">
        <f>'Budget Tool'!D52</f>
        <v>0</v>
      </c>
      <c r="D54" s="30">
        <f>'Budget Tool'!E52</f>
        <v>0</v>
      </c>
      <c r="E54" s="139">
        <f>'Budget Tool'!G52</f>
        <v>0</v>
      </c>
      <c r="F54" s="40">
        <f>B54*C54*D54*E54</f>
        <v>0</v>
      </c>
      <c r="G54" s="96">
        <v>0</v>
      </c>
      <c r="H54" s="19">
        <f t="shared" si="12"/>
        <v>0</v>
      </c>
      <c r="I54" s="136" t="e">
        <f t="shared" si="13"/>
        <v>#DIV/0!</v>
      </c>
      <c r="J54" s="119"/>
    </row>
    <row r="55" spans="1:13" s="9" customFormat="1" ht="12.75" x14ac:dyDescent="0.2">
      <c r="A55" s="6">
        <f>'Budget Tool'!B53</f>
        <v>0</v>
      </c>
      <c r="B55" s="7">
        <f>'Budget Tool'!C53</f>
        <v>0</v>
      </c>
      <c r="C55" s="8">
        <f>'Budget Tool'!D53</f>
        <v>0</v>
      </c>
      <c r="D55" s="30">
        <f>'Budget Tool'!E53</f>
        <v>0</v>
      </c>
      <c r="E55" s="139">
        <f>'Budget Tool'!G53</f>
        <v>0</v>
      </c>
      <c r="F55" s="40">
        <f>B55*C55*D55*E55</f>
        <v>0</v>
      </c>
      <c r="G55" s="96">
        <v>0</v>
      </c>
      <c r="H55" s="19">
        <f t="shared" si="12"/>
        <v>0</v>
      </c>
      <c r="I55" s="136" t="e">
        <f t="shared" si="13"/>
        <v>#DIV/0!</v>
      </c>
      <c r="J55" s="119"/>
    </row>
    <row r="56" spans="1:13" s="9" customFormat="1" ht="15.75" x14ac:dyDescent="0.2">
      <c r="A56" s="92" t="s">
        <v>12</v>
      </c>
      <c r="B56" s="93" t="s">
        <v>3</v>
      </c>
      <c r="C56" s="94" t="s">
        <v>3</v>
      </c>
      <c r="D56" s="93"/>
      <c r="E56" s="98" t="s">
        <v>3</v>
      </c>
      <c r="F56" s="131">
        <f>SUBTOTAL(9,F52:F55)</f>
        <v>42600</v>
      </c>
      <c r="G56" s="97">
        <f>SUBTOTAL(9,G52:G55)</f>
        <v>28300</v>
      </c>
      <c r="H56" s="95">
        <f>SUBTOTAL(9,H52:H55)</f>
        <v>14300</v>
      </c>
      <c r="I56" s="115">
        <f>+G56/F56</f>
        <v>0.66431924882629112</v>
      </c>
      <c r="J56" s="51"/>
    </row>
    <row r="57" spans="1:13" s="9" customFormat="1" ht="15.75" x14ac:dyDescent="0.2">
      <c r="A57" s="100" t="s">
        <v>13</v>
      </c>
      <c r="B57" s="293"/>
      <c r="C57" s="294"/>
      <c r="D57" s="101"/>
      <c r="E57" s="102"/>
      <c r="F57" s="132">
        <f>SUBTOTAL(9,F16:F56)</f>
        <v>418090</v>
      </c>
      <c r="G57" s="122">
        <f>SUBTOTAL(9,G16:G56)</f>
        <v>279915</v>
      </c>
      <c r="H57" s="122">
        <f>SUBTOTAL(9,H16:H56)</f>
        <v>138175</v>
      </c>
      <c r="I57" s="137">
        <f>+G57/F57</f>
        <v>0.66950895740151639</v>
      </c>
      <c r="J57" s="123"/>
    </row>
    <row r="58" spans="1:13" s="9" customFormat="1" ht="12.75" customHeight="1" x14ac:dyDescent="0.2">
      <c r="A58" s="295" t="s">
        <v>33</v>
      </c>
      <c r="B58" s="296"/>
      <c r="C58" s="297"/>
      <c r="D58" s="103"/>
      <c r="E58" s="104"/>
      <c r="F58" s="133">
        <v>7.0000000000000007E-2</v>
      </c>
      <c r="G58" s="124">
        <v>7.0000000000000007E-2</v>
      </c>
      <c r="H58" s="105">
        <v>7.0000000000000007E-2</v>
      </c>
      <c r="I58" s="117"/>
      <c r="J58" s="125"/>
    </row>
    <row r="59" spans="1:13" s="9" customFormat="1" ht="12.75" x14ac:dyDescent="0.2">
      <c r="A59" s="106" t="s">
        <v>14</v>
      </c>
      <c r="B59" s="107"/>
      <c r="C59" s="107"/>
      <c r="D59" s="108"/>
      <c r="E59" s="109"/>
      <c r="F59" s="134">
        <f>F57*F58</f>
        <v>29266.300000000003</v>
      </c>
      <c r="G59" s="126">
        <f t="shared" ref="G59:H59" si="14">G57*G58</f>
        <v>19594.050000000003</v>
      </c>
      <c r="H59" s="110">
        <f t="shared" si="14"/>
        <v>9672.2500000000018</v>
      </c>
      <c r="I59" s="110"/>
      <c r="J59" s="125"/>
    </row>
    <row r="60" spans="1:13" s="9" customFormat="1" ht="16.5" thickBot="1" x14ac:dyDescent="0.25">
      <c r="A60" s="111" t="s">
        <v>108</v>
      </c>
      <c r="B60" s="112"/>
      <c r="C60" s="112"/>
      <c r="D60" s="113"/>
      <c r="E60" s="114"/>
      <c r="F60" s="135">
        <f>F57+F59</f>
        <v>447356.3</v>
      </c>
      <c r="G60" s="127">
        <f t="shared" ref="G60:H60" si="15">G57+G59</f>
        <v>299509.05</v>
      </c>
      <c r="H60" s="128">
        <f t="shared" si="15"/>
        <v>147847.25</v>
      </c>
      <c r="I60" s="128"/>
      <c r="J60" s="129"/>
    </row>
    <row r="61" spans="1:13" ht="12.75" x14ac:dyDescent="0.2">
      <c r="A61" s="4"/>
      <c r="B61" s="4"/>
      <c r="C61" s="4"/>
      <c r="D61" s="31"/>
      <c r="E61" s="13"/>
      <c r="F61" s="5"/>
      <c r="G61" s="4"/>
      <c r="H61" s="4"/>
      <c r="I61" s="31"/>
      <c r="J61" s="4"/>
      <c r="K61" s="5"/>
      <c r="L61" s="5"/>
      <c r="M61" s="24"/>
    </row>
    <row r="62" spans="1:13" ht="12" customHeight="1" x14ac:dyDescent="0.2">
      <c r="A62" s="406" t="s">
        <v>86</v>
      </c>
      <c r="B62" s="407"/>
      <c r="C62" s="407"/>
      <c r="D62" s="407"/>
      <c r="E62" s="407"/>
      <c r="F62" s="407"/>
      <c r="G62" s="407"/>
      <c r="H62" s="407"/>
      <c r="I62" s="407"/>
      <c r="J62" s="407"/>
      <c r="K62" s="309"/>
      <c r="L62" s="13"/>
    </row>
    <row r="63" spans="1:13" ht="12" customHeight="1" x14ac:dyDescent="0.2">
      <c r="A63" s="406"/>
      <c r="B63" s="407"/>
      <c r="C63" s="407"/>
      <c r="D63" s="407"/>
      <c r="E63" s="407"/>
      <c r="F63" s="407"/>
      <c r="G63" s="407"/>
      <c r="H63" s="407"/>
      <c r="I63" s="407"/>
      <c r="J63" s="407"/>
      <c r="K63" s="309"/>
    </row>
    <row r="64" spans="1:13" ht="15.75" x14ac:dyDescent="0.2">
      <c r="A64" s="298"/>
      <c r="B64" s="299"/>
      <c r="C64" s="299"/>
      <c r="D64" s="299"/>
      <c r="E64" s="299"/>
      <c r="F64" s="299"/>
      <c r="G64" s="299"/>
      <c r="H64" s="299"/>
      <c r="I64" s="299"/>
      <c r="J64" s="299"/>
      <c r="K64" s="299"/>
    </row>
    <row r="65" spans="1:12" ht="15.75" x14ac:dyDescent="0.2">
      <c r="A65" s="298"/>
      <c r="B65" s="299"/>
      <c r="C65" s="299"/>
      <c r="D65" s="299"/>
      <c r="E65" s="299"/>
      <c r="F65" s="299"/>
      <c r="G65" s="299"/>
      <c r="H65" s="299"/>
      <c r="I65" s="299"/>
      <c r="J65" s="299"/>
      <c r="K65" s="299"/>
    </row>
    <row r="66" spans="1:12" ht="15.75" x14ac:dyDescent="0.25">
      <c r="A66" s="300"/>
      <c r="B66" s="301"/>
      <c r="C66" s="301"/>
      <c r="D66" s="301"/>
      <c r="E66" s="301"/>
      <c r="F66" s="301"/>
      <c r="G66" s="302"/>
      <c r="H66" s="303"/>
      <c r="I66" s="301"/>
      <c r="J66" s="303"/>
      <c r="K66" s="301"/>
    </row>
    <row r="67" spans="1:12" ht="15.75" x14ac:dyDescent="0.25">
      <c r="A67" s="304"/>
      <c r="B67" s="305"/>
      <c r="C67" s="305"/>
      <c r="D67" s="301"/>
      <c r="E67" s="305"/>
      <c r="F67" s="301"/>
      <c r="G67" s="302"/>
      <c r="H67" s="303"/>
      <c r="I67" s="305"/>
      <c r="J67" s="303"/>
      <c r="K67" s="301"/>
    </row>
    <row r="68" spans="1:12" ht="15.75" x14ac:dyDescent="0.25">
      <c r="A68" s="306"/>
      <c r="B68" s="307" t="s">
        <v>62</v>
      </c>
      <c r="C68" s="307"/>
      <c r="D68" s="307"/>
      <c r="E68" s="307" t="s">
        <v>63</v>
      </c>
      <c r="F68" s="301"/>
      <c r="G68" s="308"/>
      <c r="H68" s="303"/>
      <c r="I68" s="307" t="s">
        <v>64</v>
      </c>
      <c r="J68" s="303"/>
      <c r="K68" s="301"/>
    </row>
    <row r="69" spans="1:12" s="14" customFormat="1" ht="15.75" x14ac:dyDescent="0.25">
      <c r="A69" s="310"/>
      <c r="B69" s="301"/>
      <c r="C69" s="301"/>
      <c r="D69" s="301"/>
      <c r="E69" s="301"/>
      <c r="F69" s="301"/>
      <c r="G69" s="301"/>
      <c r="H69" s="301"/>
      <c r="I69" s="301"/>
      <c r="J69" s="303"/>
      <c r="K69" s="301"/>
      <c r="L69" s="311"/>
    </row>
  </sheetData>
  <sheetProtection formatCells="0" formatColumns="0" formatRows="0" insertRows="0" deleteRows="0"/>
  <protectedRanges>
    <protectedRange sqref="C8:D8 G8:L10 B9:D10" name="Range7_1"/>
    <protectedRange sqref="A18:C19" name="Range1_4"/>
    <protectedRange sqref="A22:C25 E22:E25" name="Range2_1"/>
    <protectedRange sqref="A28:C31 E28:E31" name="Range3_1"/>
    <protectedRange sqref="A34:C37 E34:E37" name="Range4_1"/>
    <protectedRange sqref="A52:C55 A46:C49 A40:C43 E40:E43 E46:E49 E52:E55" name="Range5_1"/>
    <protectedRange sqref="F58:I58" name="Range6_1"/>
    <protectedRange sqref="D52:D55 D46:D49 D22:D25 D28:D31 D34:D37 D40:D43 D18:D19" name="Range1_2_1"/>
    <protectedRange sqref="F16:G19 F22:G25 F28:G31 F34:G37 F40:G43 F46:G49 F52:G55 A16:D17" name="Range1_3_1"/>
    <protectedRange sqref="B5:D7 D4 B3:D3" name="Range7_1_1_1"/>
    <protectedRange sqref="E16:E19" name="Range1_4_1"/>
    <protectedRange sqref="B8" name="Range7"/>
  </protectedRanges>
  <mergeCells count="8">
    <mergeCell ref="A45:F45"/>
    <mergeCell ref="A51:F51"/>
    <mergeCell ref="A62:J63"/>
    <mergeCell ref="A15:F15"/>
    <mergeCell ref="A21:F21"/>
    <mergeCell ref="A27:F27"/>
    <mergeCell ref="A33:F33"/>
    <mergeCell ref="A39:F39"/>
  </mergeCells>
  <dataValidations count="1">
    <dataValidation type="decimal" allowBlank="1" showInputMessage="1" showErrorMessage="1" sqref="F58:I58">
      <formula1>0</formula1>
      <formula2>0.07</formula2>
    </dataValidation>
  </dataValidations>
  <pageMargins left="0.75" right="0.75" top="0.62" bottom="0.3" header="0.22" footer="0.17"/>
  <pageSetup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9"/>
  <sheetViews>
    <sheetView topLeftCell="A7" zoomScale="80" zoomScaleNormal="80" workbookViewId="0">
      <pane xSplit="1" topLeftCell="B1" activePane="topRight" state="frozen"/>
      <selection pane="topRight" activeCell="K34" sqref="K34"/>
    </sheetView>
  </sheetViews>
  <sheetFormatPr defaultColWidth="9.140625" defaultRowHeight="12" x14ac:dyDescent="0.2"/>
  <cols>
    <col min="1" max="1" width="48.28515625" style="1" customWidth="1"/>
    <col min="2" max="2" width="17.85546875" style="1" customWidth="1"/>
    <col min="3" max="3" width="13.42578125" style="1" customWidth="1"/>
    <col min="4" max="4" width="11.42578125" style="29" customWidth="1"/>
    <col min="5" max="5" width="18.5703125" style="12" customWidth="1"/>
    <col min="6" max="8" width="18.5703125" style="1" customWidth="1"/>
    <col min="9" max="9" width="18.5703125" style="29" customWidth="1"/>
    <col min="10" max="10" width="18.5703125" style="1" customWidth="1"/>
    <col min="11" max="11" width="23.42578125" style="12" customWidth="1"/>
    <col min="12" max="12" width="21.42578125" style="12" customWidth="1"/>
    <col min="13" max="13" width="61.7109375" style="1" customWidth="1"/>
    <col min="14" max="16384" width="9.140625" style="1"/>
  </cols>
  <sheetData>
    <row r="2" spans="1:12" x14ac:dyDescent="0.2">
      <c r="C2" s="14"/>
      <c r="D2" s="14"/>
      <c r="E2" s="1"/>
      <c r="G2" s="33"/>
      <c r="I2" s="1"/>
      <c r="K2" s="1"/>
      <c r="L2" s="1"/>
    </row>
    <row r="3" spans="1:12" ht="16.5" customHeight="1" x14ac:dyDescent="0.2">
      <c r="A3" s="2" t="s">
        <v>8</v>
      </c>
      <c r="B3" s="266"/>
      <c r="C3" s="267"/>
      <c r="D3" s="268"/>
      <c r="E3" s="1"/>
      <c r="G3" s="33"/>
      <c r="I3" s="1"/>
      <c r="K3" s="1"/>
      <c r="L3" s="1"/>
    </row>
    <row r="4" spans="1:12" x14ac:dyDescent="0.2">
      <c r="A4" s="2" t="s">
        <v>9</v>
      </c>
      <c r="B4" s="269"/>
      <c r="C4" s="270"/>
      <c r="D4" s="271"/>
      <c r="E4" s="1"/>
      <c r="G4" s="33"/>
      <c r="I4" s="1"/>
      <c r="K4" s="1"/>
      <c r="L4" s="1"/>
    </row>
    <row r="5" spans="1:12" x14ac:dyDescent="0.2">
      <c r="A5" s="3" t="s">
        <v>16</v>
      </c>
      <c r="B5" s="266"/>
      <c r="C5" s="267"/>
      <c r="D5" s="268"/>
      <c r="E5" s="138"/>
      <c r="G5" s="33"/>
      <c r="I5" s="1"/>
      <c r="K5" s="1"/>
      <c r="L5" s="1"/>
    </row>
    <row r="6" spans="1:12" x14ac:dyDescent="0.2">
      <c r="A6" s="2" t="s">
        <v>10</v>
      </c>
      <c r="B6" s="266"/>
      <c r="C6" s="267"/>
      <c r="D6" s="268"/>
      <c r="E6" s="1"/>
      <c r="G6" s="33"/>
      <c r="I6" s="1"/>
      <c r="K6" s="1"/>
      <c r="L6" s="1"/>
    </row>
    <row r="7" spans="1:12" x14ac:dyDescent="0.2">
      <c r="A7" s="2" t="s">
        <v>31</v>
      </c>
      <c r="B7" s="272"/>
      <c r="C7" s="273"/>
      <c r="D7" s="274"/>
      <c r="E7" s="1"/>
      <c r="G7" s="33"/>
      <c r="I7" s="1"/>
      <c r="K7" s="1"/>
      <c r="L7" s="1"/>
    </row>
    <row r="8" spans="1:12" ht="22.5" x14ac:dyDescent="0.2">
      <c r="A8" s="2" t="s">
        <v>72</v>
      </c>
      <c r="B8" s="262" t="s">
        <v>102</v>
      </c>
      <c r="C8" s="272" t="s">
        <v>73</v>
      </c>
      <c r="D8" s="274"/>
      <c r="E8" s="1"/>
      <c r="F8" s="65"/>
      <c r="G8" s="16"/>
      <c r="H8" s="16"/>
      <c r="I8" s="32"/>
      <c r="J8" s="16"/>
      <c r="K8" s="1"/>
      <c r="L8" s="1"/>
    </row>
    <row r="9" spans="1:12" x14ac:dyDescent="0.2">
      <c r="A9" s="2" t="s">
        <v>70</v>
      </c>
      <c r="B9" s="272"/>
      <c r="C9" s="273"/>
      <c r="D9" s="274"/>
      <c r="E9" s="1"/>
      <c r="F9" s="65"/>
      <c r="G9" s="16"/>
      <c r="H9" s="16"/>
      <c r="I9" s="32"/>
      <c r="J9" s="16"/>
      <c r="K9" s="1"/>
      <c r="L9" s="1"/>
    </row>
    <row r="10" spans="1:12" x14ac:dyDescent="0.2">
      <c r="B10" s="347"/>
      <c r="C10" s="347"/>
      <c r="D10" s="347"/>
      <c r="E10" s="1"/>
      <c r="F10" s="65"/>
      <c r="G10" s="16"/>
      <c r="H10" s="16"/>
      <c r="I10" s="32"/>
      <c r="J10" s="16"/>
      <c r="K10" s="1"/>
      <c r="L10" s="1"/>
    </row>
    <row r="11" spans="1:12" ht="12.75" thickBot="1" x14ac:dyDescent="0.25"/>
    <row r="12" spans="1:12" ht="36" customHeight="1" thickBot="1" x14ac:dyDescent="0.25">
      <c r="A12" s="275" t="s">
        <v>85</v>
      </c>
      <c r="B12" s="276"/>
      <c r="C12" s="276"/>
      <c r="D12" s="276"/>
      <c r="E12" s="276"/>
      <c r="F12" s="276"/>
      <c r="G12" s="276"/>
      <c r="H12" s="276"/>
      <c r="I12" s="276"/>
      <c r="J12" s="277"/>
      <c r="K12" s="1"/>
      <c r="L12" s="1"/>
    </row>
    <row r="13" spans="1:12" s="9" customFormat="1" ht="25.5" customHeight="1" x14ac:dyDescent="0.2">
      <c r="A13" s="278" t="s">
        <v>103</v>
      </c>
      <c r="B13" s="279" t="s">
        <v>47</v>
      </c>
      <c r="C13" s="280"/>
      <c r="D13" s="280"/>
      <c r="E13" s="280"/>
      <c r="F13" s="281"/>
      <c r="G13" s="282" t="s">
        <v>96</v>
      </c>
      <c r="H13" s="283"/>
      <c r="I13" s="283"/>
      <c r="J13" s="284"/>
    </row>
    <row r="14" spans="1:12" s="9" customFormat="1" ht="38.25" customHeight="1" x14ac:dyDescent="0.2">
      <c r="A14" s="285"/>
      <c r="B14" s="89" t="s">
        <v>41</v>
      </c>
      <c r="C14" s="89" t="s">
        <v>1</v>
      </c>
      <c r="D14" s="90" t="s">
        <v>48</v>
      </c>
      <c r="E14" s="91" t="s">
        <v>107</v>
      </c>
      <c r="F14" s="130" t="s">
        <v>15</v>
      </c>
      <c r="G14" s="286" t="s">
        <v>101</v>
      </c>
      <c r="H14" s="287" t="s">
        <v>32</v>
      </c>
      <c r="I14" s="287" t="s">
        <v>61</v>
      </c>
      <c r="J14" s="288" t="s">
        <v>50</v>
      </c>
    </row>
    <row r="15" spans="1:12" s="9" customFormat="1" ht="26.25" customHeight="1" x14ac:dyDescent="0.2">
      <c r="A15" s="408" t="s">
        <v>17</v>
      </c>
      <c r="B15" s="409"/>
      <c r="C15" s="409"/>
      <c r="D15" s="409"/>
      <c r="E15" s="409"/>
      <c r="F15" s="410"/>
      <c r="G15" s="290"/>
      <c r="H15" s="291"/>
      <c r="I15" s="291"/>
      <c r="J15" s="292"/>
    </row>
    <row r="16" spans="1:12" s="9" customFormat="1" ht="12.75" x14ac:dyDescent="0.2">
      <c r="A16" s="20" t="str">
        <f>'Budget Tool'!B14</f>
        <v>Example: Project manager</v>
      </c>
      <c r="B16" s="21">
        <f>'Budget Tool'!C14</f>
        <v>1</v>
      </c>
      <c r="C16" s="22">
        <f>'Budget Tool'!D14</f>
        <v>2000</v>
      </c>
      <c r="D16" s="30">
        <f>'Budget Tool'!E14</f>
        <v>12</v>
      </c>
      <c r="E16" s="23">
        <f>'Budget Tool'!G14</f>
        <v>1</v>
      </c>
      <c r="F16" s="40">
        <f>B16*C16*D16*E16</f>
        <v>24000</v>
      </c>
      <c r="G16" s="96">
        <v>20000</v>
      </c>
      <c r="H16" s="19">
        <f>F16-G16</f>
        <v>4000</v>
      </c>
      <c r="I16" s="88">
        <f>+G16/F16</f>
        <v>0.83333333333333337</v>
      </c>
      <c r="J16" s="118"/>
    </row>
    <row r="17" spans="1:10" s="9" customFormat="1" ht="12.75" x14ac:dyDescent="0.2">
      <c r="A17" s="20" t="str">
        <f>'Budget Tool'!B15</f>
        <v>Example: Security guards</v>
      </c>
      <c r="B17" s="21">
        <f>'Budget Tool'!C15</f>
        <v>12</v>
      </c>
      <c r="C17" s="22">
        <f>'Budget Tool'!D15</f>
        <v>1000</v>
      </c>
      <c r="D17" s="30">
        <f>'Budget Tool'!E15</f>
        <v>12</v>
      </c>
      <c r="E17" s="23">
        <f>'Budget Tool'!G15</f>
        <v>0.1</v>
      </c>
      <c r="F17" s="40">
        <f>B17*C17*D17*E17</f>
        <v>14400</v>
      </c>
      <c r="G17" s="96">
        <v>14000</v>
      </c>
      <c r="H17" s="19">
        <f t="shared" ref="H17:H19" si="0">F17-G17</f>
        <v>400</v>
      </c>
      <c r="I17" s="88">
        <f t="shared" ref="I17:I19" si="1">+G17/F17</f>
        <v>0.97222222222222221</v>
      </c>
      <c r="J17" s="119"/>
    </row>
    <row r="18" spans="1:10" s="9" customFormat="1" ht="12.75" x14ac:dyDescent="0.2">
      <c r="A18" s="6" t="str">
        <f>'Budget Tool'!B16</f>
        <v>Example: xxxxxxxxxx</v>
      </c>
      <c r="B18" s="7">
        <f>'Budget Tool'!C16</f>
        <v>5</v>
      </c>
      <c r="C18" s="8">
        <f>'Budget Tool'!D16</f>
        <v>3000</v>
      </c>
      <c r="D18" s="30">
        <f>'Budget Tool'!E16</f>
        <v>12</v>
      </c>
      <c r="E18" s="23">
        <f>'Budget Tool'!G16</f>
        <v>1</v>
      </c>
      <c r="F18" s="40">
        <f>B18*C18*D18*E18</f>
        <v>180000</v>
      </c>
      <c r="G18" s="96">
        <v>120000</v>
      </c>
      <c r="H18" s="19">
        <f t="shared" si="0"/>
        <v>60000</v>
      </c>
      <c r="I18" s="88">
        <f t="shared" si="1"/>
        <v>0.66666666666666663</v>
      </c>
      <c r="J18" s="119"/>
    </row>
    <row r="19" spans="1:10" s="9" customFormat="1" ht="12.75" x14ac:dyDescent="0.2">
      <c r="A19" s="6" t="str">
        <f>'Budget Tool'!B17</f>
        <v>Example: xxxxxxxxxx</v>
      </c>
      <c r="B19" s="7">
        <f>'Budget Tool'!C17</f>
        <v>1</v>
      </c>
      <c r="C19" s="8">
        <f>'Budget Tool'!D17</f>
        <v>2450</v>
      </c>
      <c r="D19" s="30">
        <f>'Budget Tool'!E17</f>
        <v>8</v>
      </c>
      <c r="E19" s="23">
        <f>'Budget Tool'!G17</f>
        <v>0.5</v>
      </c>
      <c r="F19" s="40">
        <f>B19*C19*D19*E19</f>
        <v>9800</v>
      </c>
      <c r="G19" s="96">
        <v>6000</v>
      </c>
      <c r="H19" s="19">
        <f t="shared" si="0"/>
        <v>3800</v>
      </c>
      <c r="I19" s="88">
        <f t="shared" si="1"/>
        <v>0.61224489795918369</v>
      </c>
      <c r="J19" s="119"/>
    </row>
    <row r="20" spans="1:10" s="9" customFormat="1" ht="15.75" x14ac:dyDescent="0.2">
      <c r="A20" s="92" t="s">
        <v>2</v>
      </c>
      <c r="B20" s="93" t="s">
        <v>3</v>
      </c>
      <c r="C20" s="94" t="s">
        <v>3</v>
      </c>
      <c r="D20" s="93"/>
      <c r="E20" s="98" t="s">
        <v>3</v>
      </c>
      <c r="F20" s="131">
        <f>SUBTOTAL(9,F16:F19)</f>
        <v>228200</v>
      </c>
      <c r="G20" s="97">
        <f>SUBTOTAL(9,G16:G19)</f>
        <v>160000</v>
      </c>
      <c r="H20" s="95">
        <f>SUBTOTAL(9,H16:H19)</f>
        <v>68200</v>
      </c>
      <c r="I20" s="115">
        <f>+G20/F20</f>
        <v>0.70113935144609996</v>
      </c>
      <c r="J20" s="51"/>
    </row>
    <row r="21" spans="1:10" s="9" customFormat="1" ht="27" customHeight="1" x14ac:dyDescent="0.2">
      <c r="A21" s="408" t="s">
        <v>139</v>
      </c>
      <c r="B21" s="409"/>
      <c r="C21" s="409"/>
      <c r="D21" s="409"/>
      <c r="E21" s="409"/>
      <c r="F21" s="410"/>
      <c r="G21" s="120"/>
      <c r="H21" s="99"/>
      <c r="I21" s="116"/>
      <c r="J21" s="121"/>
    </row>
    <row r="22" spans="1:10" s="9" customFormat="1" ht="12.75" x14ac:dyDescent="0.2">
      <c r="A22" s="6" t="str">
        <f>'Budget Tool'!B20</f>
        <v>Ex:xxxxxx</v>
      </c>
      <c r="B22" s="7">
        <f>'Budget Tool'!C20</f>
        <v>1</v>
      </c>
      <c r="C22" s="8">
        <f>'Budget Tool'!D20</f>
        <v>250</v>
      </c>
      <c r="D22" s="30">
        <f>'Budget Tool'!E20</f>
        <v>12</v>
      </c>
      <c r="E22" s="139">
        <f>'Budget Tool'!G20</f>
        <v>1</v>
      </c>
      <c r="F22" s="40">
        <f>B22*C22*D22*E22</f>
        <v>3000</v>
      </c>
      <c r="G22" s="96">
        <v>2500</v>
      </c>
      <c r="H22" s="19">
        <f>F22-G22</f>
        <v>500</v>
      </c>
      <c r="I22" s="136">
        <f>+G22/F22</f>
        <v>0.83333333333333337</v>
      </c>
      <c r="J22" s="118"/>
    </row>
    <row r="23" spans="1:10" s="9" customFormat="1" ht="12.75" x14ac:dyDescent="0.2">
      <c r="A23" s="6" t="str">
        <f>'Budget Tool'!B21</f>
        <v>Ex:xxxxxx</v>
      </c>
      <c r="B23" s="7">
        <f>'Budget Tool'!C21</f>
        <v>5</v>
      </c>
      <c r="C23" s="8">
        <f>'Budget Tool'!D21</f>
        <v>374</v>
      </c>
      <c r="D23" s="30">
        <f>'Budget Tool'!E21</f>
        <v>12</v>
      </c>
      <c r="E23" s="139">
        <f>'Budget Tool'!G21</f>
        <v>1</v>
      </c>
      <c r="F23" s="40">
        <f>B23*C23*D23*E23</f>
        <v>22440</v>
      </c>
      <c r="G23" s="96">
        <v>20000</v>
      </c>
      <c r="H23" s="19">
        <f t="shared" ref="H23:H25" si="2">F23-G23</f>
        <v>2440</v>
      </c>
      <c r="I23" s="136">
        <f t="shared" ref="I23:I25" si="3">+G23/F23</f>
        <v>0.89126559714795006</v>
      </c>
      <c r="J23" s="119"/>
    </row>
    <row r="24" spans="1:10" s="9" customFormat="1" ht="12.75" x14ac:dyDescent="0.2">
      <c r="A24" s="6">
        <f>'Budget Tool'!B22</f>
        <v>0</v>
      </c>
      <c r="B24" s="7">
        <f>'Budget Tool'!C22</f>
        <v>0</v>
      </c>
      <c r="C24" s="8">
        <f>'Budget Tool'!D22</f>
        <v>0</v>
      </c>
      <c r="D24" s="30">
        <f>'Budget Tool'!E22</f>
        <v>0</v>
      </c>
      <c r="E24" s="139">
        <f>'Budget Tool'!G22</f>
        <v>0</v>
      </c>
      <c r="F24" s="40">
        <f>B24*C24*D24*E24</f>
        <v>0</v>
      </c>
      <c r="G24" s="96">
        <v>0</v>
      </c>
      <c r="H24" s="19">
        <f t="shared" si="2"/>
        <v>0</v>
      </c>
      <c r="I24" s="136" t="e">
        <f t="shared" si="3"/>
        <v>#DIV/0!</v>
      </c>
      <c r="J24" s="119"/>
    </row>
    <row r="25" spans="1:10" s="9" customFormat="1" ht="12.75" x14ac:dyDescent="0.2">
      <c r="A25" s="6">
        <f>'Budget Tool'!B23</f>
        <v>0</v>
      </c>
      <c r="B25" s="7">
        <f>'Budget Tool'!C23</f>
        <v>0</v>
      </c>
      <c r="C25" s="8">
        <f>'Budget Tool'!D23</f>
        <v>0</v>
      </c>
      <c r="D25" s="30">
        <f>'Budget Tool'!E23</f>
        <v>0</v>
      </c>
      <c r="E25" s="139">
        <f>'Budget Tool'!G23</f>
        <v>0</v>
      </c>
      <c r="F25" s="40">
        <f>B25*C25*D25*E25</f>
        <v>0</v>
      </c>
      <c r="G25" s="96">
        <v>0</v>
      </c>
      <c r="H25" s="19">
        <f t="shared" si="2"/>
        <v>0</v>
      </c>
      <c r="I25" s="136" t="e">
        <f t="shared" si="3"/>
        <v>#DIV/0!</v>
      </c>
      <c r="J25" s="119"/>
    </row>
    <row r="26" spans="1:10" s="9" customFormat="1" ht="15.75" x14ac:dyDescent="0.2">
      <c r="A26" s="92" t="s">
        <v>4</v>
      </c>
      <c r="B26" s="93" t="s">
        <v>3</v>
      </c>
      <c r="C26" s="94" t="s">
        <v>3</v>
      </c>
      <c r="D26" s="93"/>
      <c r="E26" s="98" t="s">
        <v>3</v>
      </c>
      <c r="F26" s="131">
        <f>SUBTOTAL(9,F22:F25)</f>
        <v>25440</v>
      </c>
      <c r="G26" s="97">
        <f>SUBTOTAL(9,G22:G25)</f>
        <v>22500</v>
      </c>
      <c r="H26" s="95">
        <f>SUBTOTAL(9,H22:H25)</f>
        <v>2940</v>
      </c>
      <c r="I26" s="115">
        <f>+G26/F26</f>
        <v>0.88443396226415094</v>
      </c>
      <c r="J26" s="51"/>
    </row>
    <row r="27" spans="1:10" s="9" customFormat="1" ht="19.5" customHeight="1" x14ac:dyDescent="0.2">
      <c r="A27" s="408" t="s">
        <v>18</v>
      </c>
      <c r="B27" s="409"/>
      <c r="C27" s="409"/>
      <c r="D27" s="409"/>
      <c r="E27" s="409"/>
      <c r="F27" s="410"/>
      <c r="G27" s="120"/>
      <c r="H27" s="99"/>
      <c r="I27" s="116"/>
      <c r="J27" s="121"/>
    </row>
    <row r="28" spans="1:10" s="9" customFormat="1" ht="12.75" x14ac:dyDescent="0.2">
      <c r="A28" s="6" t="str">
        <f>'Budget Tool'!B26</f>
        <v>C1:xxxxx</v>
      </c>
      <c r="B28" s="7">
        <f>'Budget Tool'!C26</f>
        <v>12</v>
      </c>
      <c r="C28" s="8">
        <f>'Budget Tool'!D26</f>
        <v>1250</v>
      </c>
      <c r="D28" s="30">
        <f>'Budget Tool'!E26</f>
        <v>1</v>
      </c>
      <c r="E28" s="139">
        <f>'Budget Tool'!G26</f>
        <v>1</v>
      </c>
      <c r="F28" s="40">
        <f>B28*C28*D28*E28</f>
        <v>15000</v>
      </c>
      <c r="G28" s="96">
        <v>13000</v>
      </c>
      <c r="H28" s="19">
        <f>F28-G28</f>
        <v>2000</v>
      </c>
      <c r="I28" s="136">
        <f>+G28/F28</f>
        <v>0.8666666666666667</v>
      </c>
      <c r="J28" s="118"/>
    </row>
    <row r="29" spans="1:10" s="9" customFormat="1" ht="12.75" x14ac:dyDescent="0.2">
      <c r="A29" s="6" t="str">
        <f>'Budget Tool'!B27</f>
        <v>C2:xxxx</v>
      </c>
      <c r="B29" s="7">
        <f>'Budget Tool'!C27</f>
        <v>1</v>
      </c>
      <c r="C29" s="8">
        <f>'Budget Tool'!D27</f>
        <v>4500</v>
      </c>
      <c r="D29" s="30">
        <f>'Budget Tool'!E27</f>
        <v>1</v>
      </c>
      <c r="E29" s="139">
        <f>'Budget Tool'!G27</f>
        <v>0.5</v>
      </c>
      <c r="F29" s="40">
        <f>B29*C29*D29*E29</f>
        <v>2250</v>
      </c>
      <c r="G29" s="96">
        <v>2000</v>
      </c>
      <c r="H29" s="19">
        <f t="shared" ref="H29:H31" si="4">F29-G29</f>
        <v>250</v>
      </c>
      <c r="I29" s="136">
        <f t="shared" ref="I29:I31" si="5">+G29/F29</f>
        <v>0.88888888888888884</v>
      </c>
      <c r="J29" s="119"/>
    </row>
    <row r="30" spans="1:10" s="9" customFormat="1" ht="12.75" x14ac:dyDescent="0.2">
      <c r="A30" s="6">
        <f>'Budget Tool'!B28</f>
        <v>0</v>
      </c>
      <c r="B30" s="7">
        <f>'Budget Tool'!C28</f>
        <v>0</v>
      </c>
      <c r="C30" s="8">
        <f>'Budget Tool'!D28</f>
        <v>0</v>
      </c>
      <c r="D30" s="30">
        <f>'Budget Tool'!E28</f>
        <v>0</v>
      </c>
      <c r="E30" s="139">
        <f>'Budget Tool'!G28</f>
        <v>0</v>
      </c>
      <c r="F30" s="40">
        <f>B30*C30*D30*E30</f>
        <v>0</v>
      </c>
      <c r="G30" s="96">
        <v>0</v>
      </c>
      <c r="H30" s="19">
        <f t="shared" si="4"/>
        <v>0</v>
      </c>
      <c r="I30" s="136" t="e">
        <f t="shared" si="5"/>
        <v>#DIV/0!</v>
      </c>
      <c r="J30" s="119"/>
    </row>
    <row r="31" spans="1:10" s="9" customFormat="1" ht="12.75" x14ac:dyDescent="0.2">
      <c r="A31" s="6">
        <f>'Budget Tool'!B29</f>
        <v>0</v>
      </c>
      <c r="B31" s="7">
        <f>'Budget Tool'!C29</f>
        <v>0</v>
      </c>
      <c r="C31" s="8">
        <f>'Budget Tool'!D29</f>
        <v>0</v>
      </c>
      <c r="D31" s="30">
        <f>'Budget Tool'!E29</f>
        <v>0</v>
      </c>
      <c r="E31" s="139">
        <f>'Budget Tool'!G29</f>
        <v>0</v>
      </c>
      <c r="F31" s="40">
        <f>B31*C31*D31*E31</f>
        <v>0</v>
      </c>
      <c r="G31" s="96">
        <v>0</v>
      </c>
      <c r="H31" s="19">
        <f t="shared" si="4"/>
        <v>0</v>
      </c>
      <c r="I31" s="136" t="e">
        <f t="shared" si="5"/>
        <v>#DIV/0!</v>
      </c>
      <c r="J31" s="119"/>
    </row>
    <row r="32" spans="1:10" s="9" customFormat="1" ht="15.75" x14ac:dyDescent="0.2">
      <c r="A32" s="92" t="s">
        <v>5</v>
      </c>
      <c r="B32" s="93" t="s">
        <v>3</v>
      </c>
      <c r="C32" s="94" t="s">
        <v>3</v>
      </c>
      <c r="D32" s="93"/>
      <c r="E32" s="98" t="s">
        <v>3</v>
      </c>
      <c r="F32" s="131">
        <f>SUBTOTAL(9,F28:F31)</f>
        <v>17250</v>
      </c>
      <c r="G32" s="97">
        <f>SUBTOTAL(9,G28:G31)</f>
        <v>15000</v>
      </c>
      <c r="H32" s="95">
        <f>SUBTOTAL(9,H28:H31)</f>
        <v>2250</v>
      </c>
      <c r="I32" s="115">
        <f>+G32/F32</f>
        <v>0.86956521739130432</v>
      </c>
      <c r="J32" s="51"/>
    </row>
    <row r="33" spans="1:10" s="9" customFormat="1" ht="12.75" customHeight="1" x14ac:dyDescent="0.2">
      <c r="A33" s="408" t="s">
        <v>19</v>
      </c>
      <c r="B33" s="409"/>
      <c r="C33" s="409"/>
      <c r="D33" s="409"/>
      <c r="E33" s="409"/>
      <c r="F33" s="410"/>
      <c r="G33" s="120"/>
      <c r="H33" s="99"/>
      <c r="I33" s="116"/>
      <c r="J33" s="121"/>
    </row>
    <row r="34" spans="1:10" s="9" customFormat="1" ht="12.75" x14ac:dyDescent="0.2">
      <c r="A34" s="6" t="str">
        <f>'Budget Tool'!B32</f>
        <v>D1:xxxx</v>
      </c>
      <c r="B34" s="7">
        <f>'Budget Tool'!C32</f>
        <v>2</v>
      </c>
      <c r="C34" s="8">
        <f>'Budget Tool'!D32</f>
        <v>12500</v>
      </c>
      <c r="D34" s="30">
        <f>'Budget Tool'!E32</f>
        <v>1</v>
      </c>
      <c r="E34" s="139">
        <f>'Budget Tool'!G32</f>
        <v>1</v>
      </c>
      <c r="F34" s="40">
        <f>B34*C34*D34*E34</f>
        <v>25000</v>
      </c>
      <c r="G34" s="96">
        <v>23000</v>
      </c>
      <c r="H34" s="19">
        <f>F34-G34</f>
        <v>2000</v>
      </c>
      <c r="I34" s="136">
        <f>+G34/F34</f>
        <v>0.92</v>
      </c>
      <c r="J34" s="118"/>
    </row>
    <row r="35" spans="1:10" s="9" customFormat="1" ht="12.75" x14ac:dyDescent="0.2">
      <c r="A35" s="6" t="str">
        <f>'Budget Tool'!B33</f>
        <v>D2:xxxx</v>
      </c>
      <c r="B35" s="7">
        <f>'Budget Tool'!C33</f>
        <v>5</v>
      </c>
      <c r="C35" s="8">
        <f>'Budget Tool'!D33</f>
        <v>150</v>
      </c>
      <c r="D35" s="30">
        <f>'Budget Tool'!E33</f>
        <v>12</v>
      </c>
      <c r="E35" s="139">
        <f>'Budget Tool'!G33</f>
        <v>1</v>
      </c>
      <c r="F35" s="40">
        <f>B35*C35*D35*E35</f>
        <v>9000</v>
      </c>
      <c r="G35" s="96">
        <v>8000</v>
      </c>
      <c r="H35" s="19">
        <f t="shared" ref="H35:H37" si="6">F35-G35</f>
        <v>1000</v>
      </c>
      <c r="I35" s="136">
        <f t="shared" ref="I35:I37" si="7">+G35/F35</f>
        <v>0.88888888888888884</v>
      </c>
      <c r="J35" s="119"/>
    </row>
    <row r="36" spans="1:10" s="9" customFormat="1" ht="12.75" x14ac:dyDescent="0.2">
      <c r="A36" s="6">
        <f>'Budget Tool'!B34</f>
        <v>0</v>
      </c>
      <c r="B36" s="7">
        <f>'Budget Tool'!C34</f>
        <v>0</v>
      </c>
      <c r="C36" s="8">
        <f>'Budget Tool'!D34</f>
        <v>0</v>
      </c>
      <c r="D36" s="30">
        <f>'Budget Tool'!E34</f>
        <v>0</v>
      </c>
      <c r="E36" s="139">
        <f>'Budget Tool'!G34</f>
        <v>0</v>
      </c>
      <c r="F36" s="40">
        <f>B36*C36*D36*E36</f>
        <v>0</v>
      </c>
      <c r="G36" s="96">
        <v>0</v>
      </c>
      <c r="H36" s="19">
        <f t="shared" si="6"/>
        <v>0</v>
      </c>
      <c r="I36" s="136" t="e">
        <f t="shared" si="7"/>
        <v>#DIV/0!</v>
      </c>
      <c r="J36" s="119"/>
    </row>
    <row r="37" spans="1:10" s="9" customFormat="1" ht="12.75" x14ac:dyDescent="0.2">
      <c r="A37" s="6">
        <f>'Budget Tool'!B35</f>
        <v>0</v>
      </c>
      <c r="B37" s="7">
        <f>'Budget Tool'!C35</f>
        <v>0</v>
      </c>
      <c r="C37" s="8">
        <f>'Budget Tool'!D35</f>
        <v>0</v>
      </c>
      <c r="D37" s="30">
        <f>'Budget Tool'!E35</f>
        <v>0</v>
      </c>
      <c r="E37" s="139">
        <f>'Budget Tool'!G35</f>
        <v>0</v>
      </c>
      <c r="F37" s="40">
        <f>B37*C37*D37*E37</f>
        <v>0</v>
      </c>
      <c r="G37" s="96">
        <v>0</v>
      </c>
      <c r="H37" s="19">
        <f t="shared" si="6"/>
        <v>0</v>
      </c>
      <c r="I37" s="136" t="e">
        <f t="shared" si="7"/>
        <v>#DIV/0!</v>
      </c>
      <c r="J37" s="119"/>
    </row>
    <row r="38" spans="1:10" s="9" customFormat="1" ht="15.75" x14ac:dyDescent="0.2">
      <c r="A38" s="92" t="s">
        <v>6</v>
      </c>
      <c r="B38" s="93" t="s">
        <v>3</v>
      </c>
      <c r="C38" s="94" t="s">
        <v>3</v>
      </c>
      <c r="D38" s="93"/>
      <c r="E38" s="98" t="s">
        <v>3</v>
      </c>
      <c r="F38" s="131">
        <f>SUBTOTAL(9,F34:F37)</f>
        <v>34000</v>
      </c>
      <c r="G38" s="97">
        <f>SUBTOTAL(9,G34:G37)</f>
        <v>31000</v>
      </c>
      <c r="H38" s="95">
        <f>SUBTOTAL(9,H34:H37)</f>
        <v>3000</v>
      </c>
      <c r="I38" s="115">
        <f>+G38/F38</f>
        <v>0.91176470588235292</v>
      </c>
      <c r="J38" s="51"/>
    </row>
    <row r="39" spans="1:10" s="9" customFormat="1" ht="12.75" customHeight="1" x14ac:dyDescent="0.2">
      <c r="A39" s="408" t="s">
        <v>20</v>
      </c>
      <c r="B39" s="409"/>
      <c r="C39" s="409"/>
      <c r="D39" s="409"/>
      <c r="E39" s="409"/>
      <c r="F39" s="410"/>
      <c r="G39" s="120"/>
      <c r="H39" s="99"/>
      <c r="I39" s="116"/>
      <c r="J39" s="121"/>
    </row>
    <row r="40" spans="1:10" s="9" customFormat="1" ht="12.75" x14ac:dyDescent="0.2">
      <c r="A40" s="6" t="str">
        <f>'Budget Tool'!B38</f>
        <v>E1: xxxxx</v>
      </c>
      <c r="B40" s="7">
        <f>'Budget Tool'!C38</f>
        <v>12</v>
      </c>
      <c r="C40" s="8">
        <f>'Budget Tool'!D38</f>
        <v>450</v>
      </c>
      <c r="D40" s="30">
        <f>'Budget Tool'!E38</f>
        <v>1</v>
      </c>
      <c r="E40" s="139">
        <f>'Budget Tool'!G38</f>
        <v>1</v>
      </c>
      <c r="F40" s="40">
        <f>B40*C40*D40*E40</f>
        <v>5400</v>
      </c>
      <c r="G40" s="96">
        <v>5000</v>
      </c>
      <c r="H40" s="19">
        <f>F40-G40</f>
        <v>400</v>
      </c>
      <c r="I40" s="136">
        <f>+G40/F40</f>
        <v>0.92592592592592593</v>
      </c>
      <c r="J40" s="118"/>
    </row>
    <row r="41" spans="1:10" s="9" customFormat="1" ht="12.75" x14ac:dyDescent="0.2">
      <c r="A41" s="6" t="str">
        <f>'Budget Tool'!B39</f>
        <v>E2: xxxxx</v>
      </c>
      <c r="B41" s="7">
        <f>'Budget Tool'!C39</f>
        <v>2</v>
      </c>
      <c r="C41" s="8">
        <f>'Budget Tool'!D39</f>
        <v>6700</v>
      </c>
      <c r="D41" s="30">
        <f>'Budget Tool'!E39</f>
        <v>3</v>
      </c>
      <c r="E41" s="139">
        <f>'Budget Tool'!G39</f>
        <v>1</v>
      </c>
      <c r="F41" s="40">
        <f>B41*C41*D41*E41</f>
        <v>40200</v>
      </c>
      <c r="G41" s="96">
        <v>39500</v>
      </c>
      <c r="H41" s="19">
        <f t="shared" ref="H41:H43" si="8">F41-G41</f>
        <v>700</v>
      </c>
      <c r="I41" s="136">
        <f t="shared" ref="I41:I43" si="9">+G41/F41</f>
        <v>0.98258706467661694</v>
      </c>
      <c r="J41" s="119"/>
    </row>
    <row r="42" spans="1:10" s="9" customFormat="1" ht="12.75" x14ac:dyDescent="0.2">
      <c r="A42" s="6">
        <f>'Budget Tool'!B40</f>
        <v>0</v>
      </c>
      <c r="B42" s="7">
        <f>'Budget Tool'!C40</f>
        <v>0</v>
      </c>
      <c r="C42" s="8">
        <f>'Budget Tool'!D40</f>
        <v>0</v>
      </c>
      <c r="D42" s="30">
        <f>'Budget Tool'!E40</f>
        <v>0</v>
      </c>
      <c r="E42" s="139">
        <f>'Budget Tool'!G40</f>
        <v>0</v>
      </c>
      <c r="F42" s="40">
        <f>B42*C42*D42*E42</f>
        <v>0</v>
      </c>
      <c r="G42" s="96">
        <v>0</v>
      </c>
      <c r="H42" s="19">
        <f t="shared" si="8"/>
        <v>0</v>
      </c>
      <c r="I42" s="136" t="e">
        <f t="shared" si="9"/>
        <v>#DIV/0!</v>
      </c>
      <c r="J42" s="119"/>
    </row>
    <row r="43" spans="1:10" s="9" customFormat="1" ht="12.75" x14ac:dyDescent="0.2">
      <c r="A43" s="6">
        <f>'Budget Tool'!B41</f>
        <v>0</v>
      </c>
      <c r="B43" s="7">
        <f>'Budget Tool'!C41</f>
        <v>0</v>
      </c>
      <c r="C43" s="8">
        <f>'Budget Tool'!D41</f>
        <v>0</v>
      </c>
      <c r="D43" s="30">
        <f>'Budget Tool'!E41</f>
        <v>0</v>
      </c>
      <c r="E43" s="139">
        <f>'Budget Tool'!G41</f>
        <v>0</v>
      </c>
      <c r="F43" s="40">
        <f>B43*C43*D43*E43</f>
        <v>0</v>
      </c>
      <c r="G43" s="96">
        <v>0</v>
      </c>
      <c r="H43" s="19">
        <f t="shared" si="8"/>
        <v>0</v>
      </c>
      <c r="I43" s="136" t="e">
        <f t="shared" si="9"/>
        <v>#DIV/0!</v>
      </c>
      <c r="J43" s="119"/>
    </row>
    <row r="44" spans="1:10" s="9" customFormat="1" ht="15.75" x14ac:dyDescent="0.2">
      <c r="A44" s="92" t="s">
        <v>7</v>
      </c>
      <c r="B44" s="93" t="s">
        <v>3</v>
      </c>
      <c r="C44" s="94" t="s">
        <v>3</v>
      </c>
      <c r="D44" s="93"/>
      <c r="E44" s="98" t="s">
        <v>3</v>
      </c>
      <c r="F44" s="131">
        <f>SUBTOTAL(9,F40:F43)</f>
        <v>45600</v>
      </c>
      <c r="G44" s="97">
        <f>SUBTOTAL(9,G40:G43)</f>
        <v>44500</v>
      </c>
      <c r="H44" s="95">
        <f>SUBTOTAL(9,H40:H43)</f>
        <v>1100</v>
      </c>
      <c r="I44" s="115">
        <f>+G44/F44</f>
        <v>0.97587719298245612</v>
      </c>
      <c r="J44" s="51"/>
    </row>
    <row r="45" spans="1:10" s="9" customFormat="1" ht="12.75" customHeight="1" x14ac:dyDescent="0.2">
      <c r="A45" s="408" t="s">
        <v>21</v>
      </c>
      <c r="B45" s="409"/>
      <c r="C45" s="409"/>
      <c r="D45" s="409"/>
      <c r="E45" s="409"/>
      <c r="F45" s="410"/>
      <c r="G45" s="120"/>
      <c r="H45" s="99"/>
      <c r="I45" s="116"/>
      <c r="J45" s="121"/>
    </row>
    <row r="46" spans="1:10" s="9" customFormat="1" ht="12.75" x14ac:dyDescent="0.2">
      <c r="A46" s="6" t="str">
        <f>'Budget Tool'!B44</f>
        <v>F1:xxxx</v>
      </c>
      <c r="B46" s="7">
        <f>'Budget Tool'!C44</f>
        <v>1</v>
      </c>
      <c r="C46" s="8">
        <f>'Budget Tool'!D44</f>
        <v>25000</v>
      </c>
      <c r="D46" s="30">
        <f>'Budget Tool'!E44</f>
        <v>1</v>
      </c>
      <c r="E46" s="139">
        <f>'Budget Tool'!G44</f>
        <v>1</v>
      </c>
      <c r="F46" s="40">
        <f>B46*C46*D46*E46</f>
        <v>25000</v>
      </c>
      <c r="G46" s="96">
        <v>25000</v>
      </c>
      <c r="H46" s="19">
        <f>F46-G46</f>
        <v>0</v>
      </c>
      <c r="I46" s="136">
        <f>+G46/F46</f>
        <v>1</v>
      </c>
      <c r="J46" s="118"/>
    </row>
    <row r="47" spans="1:10" s="9" customFormat="1" ht="12.75" x14ac:dyDescent="0.2">
      <c r="A47" s="6">
        <f>'Budget Tool'!B45</f>
        <v>0</v>
      </c>
      <c r="B47" s="7">
        <f>'Budget Tool'!C45</f>
        <v>0</v>
      </c>
      <c r="C47" s="8">
        <f>'Budget Tool'!D45</f>
        <v>0</v>
      </c>
      <c r="D47" s="30">
        <f>'Budget Tool'!E45</f>
        <v>0</v>
      </c>
      <c r="E47" s="139">
        <f>'Budget Tool'!G45</f>
        <v>0</v>
      </c>
      <c r="F47" s="40">
        <f>B47*C47*D47*E47</f>
        <v>0</v>
      </c>
      <c r="G47" s="96">
        <v>0</v>
      </c>
      <c r="H47" s="19">
        <f t="shared" ref="H47:H49" si="10">F47-G47</f>
        <v>0</v>
      </c>
      <c r="I47" s="136" t="e">
        <f t="shared" ref="I47:I49" si="11">+G47/F47</f>
        <v>#DIV/0!</v>
      </c>
      <c r="J47" s="119"/>
    </row>
    <row r="48" spans="1:10" s="9" customFormat="1" ht="12.75" x14ac:dyDescent="0.2">
      <c r="A48" s="6">
        <f>'Budget Tool'!B46</f>
        <v>0</v>
      </c>
      <c r="B48" s="7">
        <f>'Budget Tool'!C46</f>
        <v>0</v>
      </c>
      <c r="C48" s="8">
        <f>'Budget Tool'!D46</f>
        <v>0</v>
      </c>
      <c r="D48" s="30">
        <f>'Budget Tool'!E46</f>
        <v>0</v>
      </c>
      <c r="E48" s="139">
        <f>'Budget Tool'!G46</f>
        <v>0</v>
      </c>
      <c r="F48" s="40">
        <f>B48*C48*D48*E48</f>
        <v>0</v>
      </c>
      <c r="G48" s="96">
        <v>0</v>
      </c>
      <c r="H48" s="19">
        <f t="shared" si="10"/>
        <v>0</v>
      </c>
      <c r="I48" s="136" t="e">
        <f t="shared" si="11"/>
        <v>#DIV/0!</v>
      </c>
      <c r="J48" s="119"/>
    </row>
    <row r="49" spans="1:13" s="9" customFormat="1" ht="12.75" x14ac:dyDescent="0.2">
      <c r="A49" s="6">
        <f>'Budget Tool'!B47</f>
        <v>0</v>
      </c>
      <c r="B49" s="7">
        <f>'Budget Tool'!C47</f>
        <v>0</v>
      </c>
      <c r="C49" s="8">
        <f>'Budget Tool'!D47</f>
        <v>0</v>
      </c>
      <c r="D49" s="30">
        <f>'Budget Tool'!E47</f>
        <v>0</v>
      </c>
      <c r="E49" s="139">
        <f>'Budget Tool'!G47</f>
        <v>0</v>
      </c>
      <c r="F49" s="40">
        <f>B49*C49*D49*E49</f>
        <v>0</v>
      </c>
      <c r="G49" s="96">
        <v>0</v>
      </c>
      <c r="H49" s="19">
        <f t="shared" si="10"/>
        <v>0</v>
      </c>
      <c r="I49" s="136" t="e">
        <f t="shared" si="11"/>
        <v>#DIV/0!</v>
      </c>
      <c r="J49" s="119"/>
    </row>
    <row r="50" spans="1:13" s="9" customFormat="1" ht="15.75" x14ac:dyDescent="0.2">
      <c r="A50" s="92" t="s">
        <v>11</v>
      </c>
      <c r="B50" s="93" t="s">
        <v>3</v>
      </c>
      <c r="C50" s="94" t="s">
        <v>3</v>
      </c>
      <c r="D50" s="93"/>
      <c r="E50" s="98" t="s">
        <v>3</v>
      </c>
      <c r="F50" s="131">
        <f>SUBTOTAL(9,F46:F49)</f>
        <v>25000</v>
      </c>
      <c r="G50" s="97">
        <f>SUBTOTAL(9,G46:G49)</f>
        <v>25000</v>
      </c>
      <c r="H50" s="95">
        <f>SUBTOTAL(9,H46:H49)</f>
        <v>0</v>
      </c>
      <c r="I50" s="115">
        <f>+G50/F50</f>
        <v>1</v>
      </c>
      <c r="J50" s="51"/>
    </row>
    <row r="51" spans="1:13" s="9" customFormat="1" ht="12.75" customHeight="1" x14ac:dyDescent="0.2">
      <c r="A51" s="408" t="s">
        <v>22</v>
      </c>
      <c r="B51" s="409"/>
      <c r="C51" s="409"/>
      <c r="D51" s="409"/>
      <c r="E51" s="409"/>
      <c r="F51" s="410"/>
      <c r="G51" s="120"/>
      <c r="H51" s="99"/>
      <c r="I51" s="116"/>
      <c r="J51" s="121"/>
    </row>
    <row r="52" spans="1:13" s="9" customFormat="1" ht="12.75" x14ac:dyDescent="0.2">
      <c r="A52" s="6" t="str">
        <f>'Budget Tool'!B50</f>
        <v>G1: xxxxxxxx</v>
      </c>
      <c r="B52" s="7">
        <f>'Budget Tool'!C50</f>
        <v>2</v>
      </c>
      <c r="C52" s="8">
        <f>'Budget Tool'!D50</f>
        <v>275</v>
      </c>
      <c r="D52" s="30">
        <f>'Budget Tool'!E50</f>
        <v>12</v>
      </c>
      <c r="E52" s="139">
        <f>'Budget Tool'!G50</f>
        <v>1</v>
      </c>
      <c r="F52" s="40">
        <f>B52*C52*D52*E52</f>
        <v>6600</v>
      </c>
      <c r="G52" s="96">
        <v>3300</v>
      </c>
      <c r="H52" s="19">
        <f>F52-G52</f>
        <v>3300</v>
      </c>
      <c r="I52" s="136">
        <f>+G52/F52</f>
        <v>0.5</v>
      </c>
      <c r="J52" s="118"/>
    </row>
    <row r="53" spans="1:13" s="9" customFormat="1" ht="12.75" x14ac:dyDescent="0.2">
      <c r="A53" s="6" t="str">
        <f>'Budget Tool'!B51</f>
        <v>G2:xxxxxxxx</v>
      </c>
      <c r="B53" s="7">
        <f>'Budget Tool'!C51</f>
        <v>5</v>
      </c>
      <c r="C53" s="8">
        <f>'Budget Tool'!D51</f>
        <v>600</v>
      </c>
      <c r="D53" s="30">
        <f>'Budget Tool'!E51</f>
        <v>12</v>
      </c>
      <c r="E53" s="139">
        <f>'Budget Tool'!G51</f>
        <v>1</v>
      </c>
      <c r="F53" s="40">
        <f>B53*C53*D53*E53</f>
        <v>36000</v>
      </c>
      <c r="G53" s="96">
        <v>25000</v>
      </c>
      <c r="H53" s="19">
        <f t="shared" ref="H53:H55" si="12">F53-G53</f>
        <v>11000</v>
      </c>
      <c r="I53" s="136">
        <f t="shared" ref="I53:I55" si="13">+G53/F53</f>
        <v>0.69444444444444442</v>
      </c>
      <c r="J53" s="119"/>
    </row>
    <row r="54" spans="1:13" s="9" customFormat="1" ht="12.75" x14ac:dyDescent="0.2">
      <c r="A54" s="6">
        <f>'Budget Tool'!B52</f>
        <v>0</v>
      </c>
      <c r="B54" s="7">
        <f>'Budget Tool'!C52</f>
        <v>0</v>
      </c>
      <c r="C54" s="8">
        <f>'Budget Tool'!D52</f>
        <v>0</v>
      </c>
      <c r="D54" s="30">
        <f>'Budget Tool'!E52</f>
        <v>0</v>
      </c>
      <c r="E54" s="139">
        <f>'Budget Tool'!G52</f>
        <v>0</v>
      </c>
      <c r="F54" s="40">
        <f>B54*C54*D54*E54</f>
        <v>0</v>
      </c>
      <c r="G54" s="96">
        <v>0</v>
      </c>
      <c r="H54" s="19">
        <f t="shared" si="12"/>
        <v>0</v>
      </c>
      <c r="I54" s="136" t="e">
        <f t="shared" si="13"/>
        <v>#DIV/0!</v>
      </c>
      <c r="J54" s="119"/>
    </row>
    <row r="55" spans="1:13" s="9" customFormat="1" ht="12.75" x14ac:dyDescent="0.2">
      <c r="A55" s="6">
        <f>'Budget Tool'!B53</f>
        <v>0</v>
      </c>
      <c r="B55" s="7">
        <f>'Budget Tool'!C53</f>
        <v>0</v>
      </c>
      <c r="C55" s="8">
        <f>'Budget Tool'!D53</f>
        <v>0</v>
      </c>
      <c r="D55" s="30">
        <f>'Budget Tool'!E53</f>
        <v>0</v>
      </c>
      <c r="E55" s="139">
        <f>'Budget Tool'!G53</f>
        <v>0</v>
      </c>
      <c r="F55" s="40">
        <f>B55*C55*D55*E55</f>
        <v>0</v>
      </c>
      <c r="G55" s="96">
        <v>0</v>
      </c>
      <c r="H55" s="19">
        <f t="shared" si="12"/>
        <v>0</v>
      </c>
      <c r="I55" s="136" t="e">
        <f t="shared" si="13"/>
        <v>#DIV/0!</v>
      </c>
      <c r="J55" s="119"/>
    </row>
    <row r="56" spans="1:13" s="9" customFormat="1" ht="15.75" x14ac:dyDescent="0.2">
      <c r="A56" s="92" t="s">
        <v>12</v>
      </c>
      <c r="B56" s="93" t="s">
        <v>3</v>
      </c>
      <c r="C56" s="94" t="s">
        <v>3</v>
      </c>
      <c r="D56" s="93"/>
      <c r="E56" s="98" t="s">
        <v>3</v>
      </c>
      <c r="F56" s="131">
        <f>SUBTOTAL(9,F52:F55)</f>
        <v>42600</v>
      </c>
      <c r="G56" s="97">
        <f>SUBTOTAL(9,G52:G55)</f>
        <v>28300</v>
      </c>
      <c r="H56" s="95">
        <f>SUBTOTAL(9,H52:H55)</f>
        <v>14300</v>
      </c>
      <c r="I56" s="115">
        <f>+G56/F56</f>
        <v>0.66431924882629112</v>
      </c>
      <c r="J56" s="51"/>
    </row>
    <row r="57" spans="1:13" s="9" customFormat="1" ht="15.75" x14ac:dyDescent="0.2">
      <c r="A57" s="100" t="s">
        <v>13</v>
      </c>
      <c r="B57" s="293"/>
      <c r="C57" s="294"/>
      <c r="D57" s="101"/>
      <c r="E57" s="102"/>
      <c r="F57" s="132">
        <f>SUBTOTAL(9,F16:F56)</f>
        <v>418090</v>
      </c>
      <c r="G57" s="122">
        <f>SUBTOTAL(9,G16:G56)</f>
        <v>326300</v>
      </c>
      <c r="H57" s="122">
        <f>SUBTOTAL(9,H16:H56)</f>
        <v>91790</v>
      </c>
      <c r="I57" s="137">
        <f>+G57/F57</f>
        <v>0.78045396924107246</v>
      </c>
      <c r="J57" s="123"/>
    </row>
    <row r="58" spans="1:13" s="9" customFormat="1" ht="12.75" customHeight="1" x14ac:dyDescent="0.2">
      <c r="A58" s="295" t="s">
        <v>33</v>
      </c>
      <c r="B58" s="296"/>
      <c r="C58" s="297"/>
      <c r="D58" s="103"/>
      <c r="E58" s="104"/>
      <c r="F58" s="133">
        <v>7.0000000000000007E-2</v>
      </c>
      <c r="G58" s="124">
        <v>7.0000000000000007E-2</v>
      </c>
      <c r="H58" s="105">
        <v>7.0000000000000007E-2</v>
      </c>
      <c r="I58" s="117"/>
      <c r="J58" s="125"/>
    </row>
    <row r="59" spans="1:13" s="9" customFormat="1" ht="12.75" x14ac:dyDescent="0.2">
      <c r="A59" s="106" t="s">
        <v>14</v>
      </c>
      <c r="B59" s="107"/>
      <c r="C59" s="107"/>
      <c r="D59" s="108"/>
      <c r="E59" s="109"/>
      <c r="F59" s="134">
        <f>F57*F58</f>
        <v>29266.300000000003</v>
      </c>
      <c r="G59" s="126">
        <f t="shared" ref="G59:H59" si="14">G57*G58</f>
        <v>22841.000000000004</v>
      </c>
      <c r="H59" s="110">
        <f t="shared" si="14"/>
        <v>6425.3</v>
      </c>
      <c r="I59" s="110"/>
      <c r="J59" s="125"/>
    </row>
    <row r="60" spans="1:13" s="9" customFormat="1" ht="16.5" thickBot="1" x14ac:dyDescent="0.25">
      <c r="A60" s="111" t="s">
        <v>108</v>
      </c>
      <c r="B60" s="112"/>
      <c r="C60" s="112"/>
      <c r="D60" s="113"/>
      <c r="E60" s="114"/>
      <c r="F60" s="135">
        <f>F57+F59</f>
        <v>447356.3</v>
      </c>
      <c r="G60" s="127">
        <f t="shared" ref="G60:H60" si="15">G57+G59</f>
        <v>349141</v>
      </c>
      <c r="H60" s="128">
        <f t="shared" si="15"/>
        <v>98215.3</v>
      </c>
      <c r="I60" s="128"/>
      <c r="J60" s="129"/>
    </row>
    <row r="61" spans="1:13" ht="12.75" x14ac:dyDescent="0.2">
      <c r="A61" s="4"/>
      <c r="B61" s="4"/>
      <c r="C61" s="4"/>
      <c r="D61" s="31"/>
      <c r="E61" s="13"/>
      <c r="F61" s="5"/>
      <c r="G61" s="4"/>
      <c r="H61" s="4"/>
      <c r="I61" s="31"/>
      <c r="J61" s="4"/>
      <c r="K61" s="5"/>
      <c r="L61" s="5"/>
      <c r="M61" s="24"/>
    </row>
    <row r="62" spans="1:13" ht="12" customHeight="1" x14ac:dyDescent="0.2">
      <c r="A62" s="406" t="s">
        <v>86</v>
      </c>
      <c r="B62" s="407"/>
      <c r="C62" s="407"/>
      <c r="D62" s="407"/>
      <c r="E62" s="407"/>
      <c r="F62" s="407"/>
      <c r="G62" s="407"/>
      <c r="H62" s="407"/>
      <c r="I62" s="407"/>
      <c r="J62" s="407"/>
      <c r="K62" s="309"/>
      <c r="L62" s="13"/>
    </row>
    <row r="63" spans="1:13" ht="12" customHeight="1" x14ac:dyDescent="0.2">
      <c r="A63" s="406"/>
      <c r="B63" s="407"/>
      <c r="C63" s="407"/>
      <c r="D63" s="407"/>
      <c r="E63" s="407"/>
      <c r="F63" s="407"/>
      <c r="G63" s="407"/>
      <c r="H63" s="407"/>
      <c r="I63" s="407"/>
      <c r="J63" s="407"/>
      <c r="K63" s="309"/>
    </row>
    <row r="64" spans="1:13" ht="15.75" x14ac:dyDescent="0.2">
      <c r="A64" s="345"/>
      <c r="B64" s="346"/>
      <c r="C64" s="346"/>
      <c r="D64" s="346"/>
      <c r="E64" s="346"/>
      <c r="F64" s="346"/>
      <c r="G64" s="346"/>
      <c r="H64" s="346"/>
      <c r="I64" s="346"/>
      <c r="J64" s="346"/>
      <c r="K64" s="346"/>
    </row>
    <row r="65" spans="1:12" ht="15.75" x14ac:dyDescent="0.2">
      <c r="A65" s="345"/>
      <c r="B65" s="346"/>
      <c r="C65" s="346"/>
      <c r="D65" s="346"/>
      <c r="E65" s="346"/>
      <c r="F65" s="346"/>
      <c r="G65" s="346"/>
      <c r="H65" s="346"/>
      <c r="I65" s="346"/>
      <c r="J65" s="346"/>
      <c r="K65" s="346"/>
    </row>
    <row r="66" spans="1:12" ht="15.75" x14ac:dyDescent="0.25">
      <c r="A66" s="300"/>
      <c r="B66" s="301"/>
      <c r="C66" s="301"/>
      <c r="D66" s="301"/>
      <c r="E66" s="301"/>
      <c r="F66" s="301"/>
      <c r="G66" s="302"/>
      <c r="H66" s="303"/>
      <c r="I66" s="301"/>
      <c r="J66" s="303"/>
      <c r="K66" s="301"/>
    </row>
    <row r="67" spans="1:12" ht="15.75" x14ac:dyDescent="0.25">
      <c r="A67" s="304"/>
      <c r="B67" s="305"/>
      <c r="C67" s="305"/>
      <c r="D67" s="301"/>
      <c r="E67" s="305"/>
      <c r="F67" s="301"/>
      <c r="G67" s="302"/>
      <c r="H67" s="303"/>
      <c r="I67" s="305"/>
      <c r="J67" s="303"/>
      <c r="K67" s="301"/>
    </row>
    <row r="68" spans="1:12" ht="15.75" x14ac:dyDescent="0.25">
      <c r="A68" s="306"/>
      <c r="B68" s="307" t="s">
        <v>62</v>
      </c>
      <c r="C68" s="307"/>
      <c r="D68" s="307"/>
      <c r="E68" s="307" t="s">
        <v>63</v>
      </c>
      <c r="F68" s="301"/>
      <c r="G68" s="308"/>
      <c r="H68" s="303"/>
      <c r="I68" s="307" t="s">
        <v>64</v>
      </c>
      <c r="J68" s="303"/>
      <c r="K68" s="301"/>
    </row>
    <row r="69" spans="1:12" s="14" customFormat="1" ht="15.75" x14ac:dyDescent="0.25">
      <c r="A69" s="310"/>
      <c r="B69" s="301"/>
      <c r="C69" s="301"/>
      <c r="D69" s="301"/>
      <c r="E69" s="301"/>
      <c r="F69" s="301"/>
      <c r="G69" s="301"/>
      <c r="H69" s="301"/>
      <c r="I69" s="301"/>
      <c r="J69" s="303"/>
      <c r="K69" s="301"/>
      <c r="L69" s="311"/>
    </row>
  </sheetData>
  <sheetProtection formatCells="0" formatColumns="0" formatRows="0" insertRows="0" deleteRows="0"/>
  <protectedRanges>
    <protectedRange sqref="C8:D8 G8:L10 B9:D10" name="Range7_1"/>
    <protectedRange sqref="A18:C19" name="Range1_4"/>
    <protectedRange sqref="A22:C25 E22:E25" name="Range2_1"/>
    <protectedRange sqref="A28:C31 E28:E31" name="Range3_1"/>
    <protectedRange sqref="A34:C37 E34:E37" name="Range4_1"/>
    <protectedRange sqref="A52:C55 A46:C49 A40:C43 E40:E43 E46:E49 E52:E55" name="Range5_1"/>
    <protectedRange sqref="F58:I58" name="Range6_1"/>
    <protectedRange sqref="D52:D55 D46:D49 D22:D25 D28:D31 D34:D37 D40:D43 D18:D19" name="Range1_2_1"/>
    <protectedRange sqref="F16:G19 F22:G25 F28:G31 F34:G37 F40:G43 F46:G49 F52:G55 A16:D17" name="Range1_3_1"/>
    <protectedRange sqref="B5:D7 D4 B3:D3" name="Range7_1_1_1"/>
    <protectedRange sqref="E16:E19" name="Range1_4_1"/>
    <protectedRange sqref="B8" name="Range7"/>
  </protectedRanges>
  <mergeCells count="8">
    <mergeCell ref="A51:F51"/>
    <mergeCell ref="A62:J63"/>
    <mergeCell ref="A15:F15"/>
    <mergeCell ref="A21:F21"/>
    <mergeCell ref="A27:F27"/>
    <mergeCell ref="A33:F33"/>
    <mergeCell ref="A39:F39"/>
    <mergeCell ref="A45:F45"/>
  </mergeCells>
  <dataValidations count="1">
    <dataValidation type="decimal" allowBlank="1" showInputMessage="1" showErrorMessage="1" sqref="F58:I58">
      <formula1>0</formula1>
      <formula2>0.07</formula2>
    </dataValidation>
  </dataValidations>
  <pageMargins left="0.75" right="0.75" top="0.62" bottom="0.3" header="0.22" footer="0.17"/>
  <pageSetup scale="6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8"/>
  <sheetViews>
    <sheetView topLeftCell="A7" zoomScale="80" zoomScaleNormal="80" workbookViewId="0">
      <pane xSplit="1" topLeftCell="B1" activePane="topRight" state="frozen"/>
      <selection pane="topRight" activeCell="A25" sqref="A25"/>
    </sheetView>
  </sheetViews>
  <sheetFormatPr defaultColWidth="9.140625" defaultRowHeight="12" x14ac:dyDescent="0.2"/>
  <cols>
    <col min="1" max="1" width="48.7109375" style="1" customWidth="1"/>
    <col min="2" max="2" width="17.42578125" style="1" customWidth="1"/>
    <col min="3" max="3" width="13.42578125" style="1" customWidth="1"/>
    <col min="4" max="4" width="11.42578125" style="29" customWidth="1"/>
    <col min="5" max="5" width="18.5703125" style="12" customWidth="1"/>
    <col min="6" max="8" width="18.5703125" style="1" customWidth="1"/>
    <col min="9" max="9" width="18.5703125" style="29" customWidth="1"/>
    <col min="10" max="10" width="18.5703125" style="1" customWidth="1"/>
    <col min="11" max="11" width="23.42578125" style="12" customWidth="1"/>
    <col min="12" max="12" width="21.42578125" style="12" customWidth="1"/>
    <col min="13" max="13" width="61.7109375" style="1" customWidth="1"/>
    <col min="14" max="16384" width="9.140625" style="1"/>
  </cols>
  <sheetData>
    <row r="2" spans="1:12" x14ac:dyDescent="0.2">
      <c r="C2" s="14"/>
      <c r="D2" s="14"/>
      <c r="E2" s="1"/>
      <c r="G2" s="33"/>
      <c r="I2" s="1"/>
      <c r="K2" s="1"/>
      <c r="L2" s="1"/>
    </row>
    <row r="3" spans="1:12" ht="16.5" customHeight="1" x14ac:dyDescent="0.2">
      <c r="A3" s="2" t="s">
        <v>8</v>
      </c>
      <c r="B3" s="266"/>
      <c r="C3" s="267"/>
      <c r="D3" s="268"/>
      <c r="E3" s="1"/>
      <c r="G3" s="33"/>
      <c r="I3" s="1"/>
      <c r="K3" s="1"/>
      <c r="L3" s="1"/>
    </row>
    <row r="4" spans="1:12" x14ac:dyDescent="0.2">
      <c r="A4" s="2" t="s">
        <v>9</v>
      </c>
      <c r="B4" s="269"/>
      <c r="C4" s="270"/>
      <c r="D4" s="271"/>
      <c r="E4" s="1"/>
      <c r="G4" s="33"/>
      <c r="I4" s="1"/>
      <c r="K4" s="1"/>
      <c r="L4" s="1"/>
    </row>
    <row r="5" spans="1:12" x14ac:dyDescent="0.2">
      <c r="A5" s="3" t="s">
        <v>16</v>
      </c>
      <c r="B5" s="266"/>
      <c r="C5" s="267"/>
      <c r="D5" s="268"/>
      <c r="E5" s="138"/>
      <c r="G5" s="33"/>
      <c r="I5" s="1"/>
      <c r="K5" s="1"/>
      <c r="L5" s="1"/>
    </row>
    <row r="6" spans="1:12" x14ac:dyDescent="0.2">
      <c r="A6" s="2" t="s">
        <v>10</v>
      </c>
      <c r="B6" s="266"/>
      <c r="C6" s="267"/>
      <c r="D6" s="268"/>
      <c r="E6" s="1"/>
      <c r="G6" s="33"/>
      <c r="I6" s="1"/>
      <c r="K6" s="1"/>
      <c r="L6" s="1"/>
    </row>
    <row r="7" spans="1:12" x14ac:dyDescent="0.2">
      <c r="A7" s="2" t="s">
        <v>31</v>
      </c>
      <c r="B7" s="272"/>
      <c r="C7" s="273"/>
      <c r="D7" s="274"/>
      <c r="E7" s="1"/>
      <c r="G7" s="33"/>
      <c r="I7" s="1"/>
      <c r="K7" s="1"/>
      <c r="L7" s="1"/>
    </row>
    <row r="8" spans="1:12" ht="25.5" customHeight="1" x14ac:dyDescent="0.2">
      <c r="A8" s="2" t="s">
        <v>72</v>
      </c>
      <c r="B8" s="262" t="s">
        <v>102</v>
      </c>
      <c r="C8" s="411" t="s">
        <v>73</v>
      </c>
      <c r="D8" s="412"/>
      <c r="E8" s="1"/>
      <c r="F8" s="65"/>
      <c r="G8" s="16"/>
      <c r="H8" s="16"/>
      <c r="I8" s="32"/>
      <c r="J8" s="16"/>
      <c r="K8" s="1"/>
      <c r="L8" s="1"/>
    </row>
    <row r="9" spans="1:12" x14ac:dyDescent="0.2">
      <c r="A9" s="2" t="s">
        <v>70</v>
      </c>
      <c r="B9" s="272"/>
      <c r="C9" s="273"/>
      <c r="D9" s="274"/>
      <c r="E9" s="1"/>
      <c r="F9" s="65"/>
      <c r="G9" s="16"/>
      <c r="H9" s="16"/>
      <c r="I9" s="32"/>
      <c r="J9" s="16"/>
      <c r="K9" s="1"/>
      <c r="L9" s="1"/>
    </row>
    <row r="10" spans="1:12" x14ac:dyDescent="0.2">
      <c r="B10" s="265"/>
      <c r="C10" s="265"/>
      <c r="D10" s="265"/>
      <c r="E10" s="1"/>
      <c r="F10" s="65"/>
      <c r="G10" s="16"/>
      <c r="H10" s="16"/>
      <c r="I10" s="32"/>
      <c r="J10" s="16"/>
      <c r="K10" s="1"/>
      <c r="L10" s="1"/>
    </row>
    <row r="11" spans="1:12" ht="12.75" thickBot="1" x14ac:dyDescent="0.25"/>
    <row r="12" spans="1:12" ht="36" customHeight="1" thickBot="1" x14ac:dyDescent="0.25">
      <c r="A12" s="275" t="s">
        <v>90</v>
      </c>
      <c r="B12" s="276"/>
      <c r="C12" s="276"/>
      <c r="D12" s="276"/>
      <c r="E12" s="276"/>
      <c r="F12" s="276"/>
      <c r="G12" s="276"/>
      <c r="H12" s="276"/>
      <c r="I12" s="276"/>
      <c r="J12" s="277"/>
      <c r="K12" s="1"/>
      <c r="L12" s="1"/>
    </row>
    <row r="13" spans="1:12" s="9" customFormat="1" ht="25.5" customHeight="1" x14ac:dyDescent="0.2">
      <c r="A13" s="278" t="s">
        <v>103</v>
      </c>
      <c r="B13" s="279" t="s">
        <v>47</v>
      </c>
      <c r="C13" s="280"/>
      <c r="D13" s="280"/>
      <c r="E13" s="280"/>
      <c r="F13" s="281"/>
      <c r="G13" s="282" t="s">
        <v>96</v>
      </c>
      <c r="H13" s="283"/>
      <c r="I13" s="283"/>
      <c r="J13" s="284"/>
    </row>
    <row r="14" spans="1:12" s="9" customFormat="1" ht="38.25" customHeight="1" x14ac:dyDescent="0.2">
      <c r="A14" s="285"/>
      <c r="B14" s="89" t="s">
        <v>41</v>
      </c>
      <c r="C14" s="89" t="s">
        <v>1</v>
      </c>
      <c r="D14" s="90" t="s">
        <v>48</v>
      </c>
      <c r="E14" s="130" t="s">
        <v>15</v>
      </c>
      <c r="F14" s="263" t="s">
        <v>101</v>
      </c>
      <c r="G14" s="263" t="s">
        <v>32</v>
      </c>
      <c r="H14" s="263" t="s">
        <v>61</v>
      </c>
      <c r="I14" s="264" t="s">
        <v>50</v>
      </c>
    </row>
    <row r="15" spans="1:12" s="9" customFormat="1" ht="26.25" customHeight="1" x14ac:dyDescent="0.2">
      <c r="A15" s="413" t="s">
        <v>17</v>
      </c>
      <c r="B15" s="414"/>
      <c r="C15" s="414"/>
      <c r="D15" s="414"/>
      <c r="E15" s="414"/>
      <c r="F15" s="289"/>
      <c r="G15" s="263"/>
      <c r="H15" s="263"/>
      <c r="I15" s="263"/>
      <c r="J15" s="264"/>
    </row>
    <row r="16" spans="1:12" s="9" customFormat="1" ht="12.75" x14ac:dyDescent="0.2">
      <c r="A16" s="20" t="str">
        <f>'Budget Tool'!B14</f>
        <v>Example: Project manager</v>
      </c>
      <c r="B16" s="21">
        <f>'Budget Tool'!C14</f>
        <v>1</v>
      </c>
      <c r="C16" s="22">
        <f>'Budget Tool'!D14</f>
        <v>2000</v>
      </c>
      <c r="D16" s="30">
        <f>'Budget Tool'!E14</f>
        <v>12</v>
      </c>
      <c r="E16" s="23">
        <f>'Budget Tool'!G14</f>
        <v>1</v>
      </c>
      <c r="F16" s="40">
        <f>B16*C16*D16*E16</f>
        <v>24000</v>
      </c>
      <c r="G16" s="96">
        <v>21000</v>
      </c>
      <c r="H16" s="19">
        <f>F16-G16</f>
        <v>3000</v>
      </c>
      <c r="I16" s="88">
        <f>+G16/F16</f>
        <v>0.875</v>
      </c>
      <c r="J16" s="118"/>
    </row>
    <row r="17" spans="1:10" s="9" customFormat="1" ht="12.75" x14ac:dyDescent="0.2">
      <c r="A17" s="20" t="str">
        <f>'Budget Tool'!B15</f>
        <v>Example: Security guards</v>
      </c>
      <c r="B17" s="21">
        <f>'Budget Tool'!C15</f>
        <v>12</v>
      </c>
      <c r="C17" s="22">
        <f>'Budget Tool'!D15</f>
        <v>1000</v>
      </c>
      <c r="D17" s="30">
        <f>'Budget Tool'!E15</f>
        <v>12</v>
      </c>
      <c r="E17" s="23">
        <f>'Budget Tool'!G15</f>
        <v>0.1</v>
      </c>
      <c r="F17" s="40">
        <f>B17*C17*D17*E17</f>
        <v>14400</v>
      </c>
      <c r="G17" s="96">
        <v>14000</v>
      </c>
      <c r="H17" s="19">
        <f t="shared" ref="H17:H19" si="0">F17-G17</f>
        <v>400</v>
      </c>
      <c r="I17" s="88">
        <f t="shared" ref="I17:I19" si="1">+G17/F17</f>
        <v>0.97222222222222221</v>
      </c>
      <c r="J17" s="119"/>
    </row>
    <row r="18" spans="1:10" s="9" customFormat="1" ht="12.75" x14ac:dyDescent="0.2">
      <c r="A18" s="6" t="str">
        <f>'Budget Tool'!B16</f>
        <v>Example: xxxxxxxxxx</v>
      </c>
      <c r="B18" s="7">
        <f>'Budget Tool'!C16</f>
        <v>5</v>
      </c>
      <c r="C18" s="8">
        <f>'Budget Tool'!D16</f>
        <v>3000</v>
      </c>
      <c r="D18" s="30">
        <f>'Budget Tool'!E16</f>
        <v>12</v>
      </c>
      <c r="E18" s="23">
        <f>'Budget Tool'!G16</f>
        <v>1</v>
      </c>
      <c r="F18" s="40">
        <f>B18*C18*D18*E18</f>
        <v>180000</v>
      </c>
      <c r="G18" s="96">
        <v>186000</v>
      </c>
      <c r="H18" s="19">
        <f t="shared" si="0"/>
        <v>-6000</v>
      </c>
      <c r="I18" s="88">
        <f t="shared" si="1"/>
        <v>1.0333333333333334</v>
      </c>
      <c r="J18" s="119"/>
    </row>
    <row r="19" spans="1:10" s="9" customFormat="1" ht="12.75" x14ac:dyDescent="0.2">
      <c r="A19" s="6" t="str">
        <f>'Budget Tool'!B17</f>
        <v>Example: xxxxxxxxxx</v>
      </c>
      <c r="B19" s="7">
        <f>'Budget Tool'!C17</f>
        <v>1</v>
      </c>
      <c r="C19" s="8">
        <f>'Budget Tool'!D17</f>
        <v>2450</v>
      </c>
      <c r="D19" s="30">
        <f>'Budget Tool'!E17</f>
        <v>8</v>
      </c>
      <c r="E19" s="23">
        <f>'Budget Tool'!G17</f>
        <v>0.5</v>
      </c>
      <c r="F19" s="40">
        <f>B19*C19*D19*E19</f>
        <v>9800</v>
      </c>
      <c r="G19" s="96">
        <v>6700</v>
      </c>
      <c r="H19" s="19">
        <f t="shared" si="0"/>
        <v>3100</v>
      </c>
      <c r="I19" s="88">
        <f t="shared" si="1"/>
        <v>0.68367346938775508</v>
      </c>
      <c r="J19" s="119"/>
    </row>
    <row r="20" spans="1:10" s="9" customFormat="1" ht="15.75" x14ac:dyDescent="0.2">
      <c r="A20" s="92" t="s">
        <v>2</v>
      </c>
      <c r="B20" s="93" t="s">
        <v>3</v>
      </c>
      <c r="C20" s="94" t="s">
        <v>3</v>
      </c>
      <c r="D20" s="93"/>
      <c r="E20" s="98" t="s">
        <v>3</v>
      </c>
      <c r="F20" s="131">
        <f>SUBTOTAL(9,F16:F19)</f>
        <v>228200</v>
      </c>
      <c r="G20" s="97">
        <f>SUBTOTAL(9,G16:G19)</f>
        <v>227700</v>
      </c>
      <c r="H20" s="95">
        <f>SUBTOTAL(9,H16:H19)</f>
        <v>500</v>
      </c>
      <c r="I20" s="115">
        <f>+G20/F20</f>
        <v>0.99780893952673089</v>
      </c>
      <c r="J20" s="51"/>
    </row>
    <row r="21" spans="1:10" s="9" customFormat="1" ht="27" customHeight="1" x14ac:dyDescent="0.2">
      <c r="A21" s="408" t="s">
        <v>138</v>
      </c>
      <c r="B21" s="409"/>
      <c r="C21" s="409"/>
      <c r="D21" s="409"/>
      <c r="E21" s="409"/>
      <c r="F21" s="289"/>
      <c r="G21" s="120"/>
      <c r="H21" s="99"/>
      <c r="I21" s="116"/>
      <c r="J21" s="121"/>
    </row>
    <row r="22" spans="1:10" s="9" customFormat="1" ht="12.75" x14ac:dyDescent="0.2">
      <c r="A22" s="6" t="str">
        <f>'Budget Tool'!B20</f>
        <v>Ex:xxxxxx</v>
      </c>
      <c r="B22" s="7">
        <f>'Budget Tool'!C20</f>
        <v>1</v>
      </c>
      <c r="C22" s="8">
        <f>'Budget Tool'!D20</f>
        <v>250</v>
      </c>
      <c r="D22" s="30">
        <f>'Budget Tool'!E20</f>
        <v>12</v>
      </c>
      <c r="E22" s="139">
        <f>'Budget Tool'!G20</f>
        <v>1</v>
      </c>
      <c r="F22" s="40">
        <f>B22*C22*D22*E22</f>
        <v>3000</v>
      </c>
      <c r="G22" s="96">
        <v>2999</v>
      </c>
      <c r="H22" s="19">
        <f>F22-G22</f>
        <v>1</v>
      </c>
      <c r="I22" s="136">
        <f>+G22/F22</f>
        <v>0.9996666666666667</v>
      </c>
      <c r="J22" s="118"/>
    </row>
    <row r="23" spans="1:10" s="9" customFormat="1" ht="12.75" x14ac:dyDescent="0.2">
      <c r="A23" s="6" t="str">
        <f>'Budget Tool'!B21</f>
        <v>Ex:xxxxxx</v>
      </c>
      <c r="B23" s="7">
        <f>'Budget Tool'!C21</f>
        <v>5</v>
      </c>
      <c r="C23" s="8">
        <f>'Budget Tool'!D21</f>
        <v>374</v>
      </c>
      <c r="D23" s="30">
        <f>'Budget Tool'!E21</f>
        <v>12</v>
      </c>
      <c r="E23" s="139">
        <f>'Budget Tool'!G21</f>
        <v>1</v>
      </c>
      <c r="F23" s="40">
        <f>B23*C23*D23*E23</f>
        <v>22440</v>
      </c>
      <c r="G23" s="96">
        <v>22400</v>
      </c>
      <c r="H23" s="19">
        <f t="shared" ref="H23:H25" si="2">F23-G23</f>
        <v>40</v>
      </c>
      <c r="I23" s="136">
        <f t="shared" ref="I23:I25" si="3">+G23/F23</f>
        <v>0.99821746880570406</v>
      </c>
      <c r="J23" s="119"/>
    </row>
    <row r="24" spans="1:10" s="9" customFormat="1" ht="12.75" x14ac:dyDescent="0.2">
      <c r="A24" s="6">
        <f>'Budget Tool'!B22</f>
        <v>0</v>
      </c>
      <c r="B24" s="7">
        <f>'Budget Tool'!C22</f>
        <v>0</v>
      </c>
      <c r="C24" s="8">
        <f>'Budget Tool'!D22</f>
        <v>0</v>
      </c>
      <c r="D24" s="30">
        <f>'Budget Tool'!E22</f>
        <v>0</v>
      </c>
      <c r="E24" s="139">
        <f>'Budget Tool'!G22</f>
        <v>0</v>
      </c>
      <c r="F24" s="40">
        <f>B24*C24*D24*E24</f>
        <v>0</v>
      </c>
      <c r="G24" s="96">
        <v>0</v>
      </c>
      <c r="H24" s="19">
        <f t="shared" si="2"/>
        <v>0</v>
      </c>
      <c r="I24" s="136" t="e">
        <f t="shared" si="3"/>
        <v>#DIV/0!</v>
      </c>
      <c r="J24" s="119"/>
    </row>
    <row r="25" spans="1:10" s="9" customFormat="1" ht="12.75" x14ac:dyDescent="0.2">
      <c r="A25" s="6">
        <f>'Budget Tool'!B23</f>
        <v>0</v>
      </c>
      <c r="B25" s="7">
        <f>'Budget Tool'!C23</f>
        <v>0</v>
      </c>
      <c r="C25" s="8">
        <f>'Budget Tool'!D23</f>
        <v>0</v>
      </c>
      <c r="D25" s="30">
        <f>'Budget Tool'!E23</f>
        <v>0</v>
      </c>
      <c r="E25" s="139">
        <f>'Budget Tool'!G23</f>
        <v>0</v>
      </c>
      <c r="F25" s="40">
        <f>B25*C25*D25*E25</f>
        <v>0</v>
      </c>
      <c r="G25" s="96">
        <v>0</v>
      </c>
      <c r="H25" s="19">
        <f t="shared" si="2"/>
        <v>0</v>
      </c>
      <c r="I25" s="136" t="e">
        <f t="shared" si="3"/>
        <v>#DIV/0!</v>
      </c>
      <c r="J25" s="119"/>
    </row>
    <row r="26" spans="1:10" s="9" customFormat="1" ht="15.75" x14ac:dyDescent="0.2">
      <c r="A26" s="92" t="s">
        <v>4</v>
      </c>
      <c r="B26" s="93" t="s">
        <v>3</v>
      </c>
      <c r="C26" s="94" t="s">
        <v>3</v>
      </c>
      <c r="D26" s="93"/>
      <c r="E26" s="98" t="s">
        <v>3</v>
      </c>
      <c r="F26" s="131">
        <f>SUBTOTAL(9,F22:F25)</f>
        <v>25440</v>
      </c>
      <c r="G26" s="97">
        <f>SUBTOTAL(9,G22:G25)</f>
        <v>25399</v>
      </c>
      <c r="H26" s="95">
        <f>SUBTOTAL(9,H22:H25)</f>
        <v>41</v>
      </c>
      <c r="I26" s="115">
        <f>+G26/F26</f>
        <v>0.99838836477987425</v>
      </c>
      <c r="J26" s="51"/>
    </row>
    <row r="27" spans="1:10" s="9" customFormat="1" ht="19.5" customHeight="1" x14ac:dyDescent="0.2">
      <c r="A27" s="408" t="s">
        <v>18</v>
      </c>
      <c r="B27" s="409"/>
      <c r="C27" s="409"/>
      <c r="D27" s="409"/>
      <c r="E27" s="409"/>
      <c r="F27" s="289"/>
      <c r="G27" s="120"/>
      <c r="H27" s="99"/>
      <c r="I27" s="116"/>
      <c r="J27" s="121"/>
    </row>
    <row r="28" spans="1:10" s="9" customFormat="1" ht="12.75" x14ac:dyDescent="0.2">
      <c r="A28" s="6" t="str">
        <f>'Budget Tool'!B26</f>
        <v>C1:xxxxx</v>
      </c>
      <c r="B28" s="7">
        <f>'Budget Tool'!C26</f>
        <v>12</v>
      </c>
      <c r="C28" s="8">
        <f>'Budget Tool'!D26</f>
        <v>1250</v>
      </c>
      <c r="D28" s="30">
        <f>'Budget Tool'!E26</f>
        <v>1</v>
      </c>
      <c r="E28" s="139">
        <f>'Budget Tool'!G26</f>
        <v>1</v>
      </c>
      <c r="F28" s="40">
        <f>B28*C28*D28*E28</f>
        <v>15000</v>
      </c>
      <c r="G28" s="96">
        <v>14789</v>
      </c>
      <c r="H28" s="19">
        <f>F28-G28</f>
        <v>211</v>
      </c>
      <c r="I28" s="136">
        <f>+G28/F28</f>
        <v>0.98593333333333333</v>
      </c>
      <c r="J28" s="118"/>
    </row>
    <row r="29" spans="1:10" s="9" customFormat="1" ht="12.75" x14ac:dyDescent="0.2">
      <c r="A29" s="6" t="str">
        <f>'Budget Tool'!B27</f>
        <v>C2:xxxx</v>
      </c>
      <c r="B29" s="7">
        <f>'Budget Tool'!C27</f>
        <v>1</v>
      </c>
      <c r="C29" s="8">
        <f>'Budget Tool'!D27</f>
        <v>4500</v>
      </c>
      <c r="D29" s="30">
        <f>'Budget Tool'!E27</f>
        <v>1</v>
      </c>
      <c r="E29" s="139">
        <f>'Budget Tool'!G27</f>
        <v>0.5</v>
      </c>
      <c r="F29" s="40">
        <f>B29*C29*D29*E29</f>
        <v>2250</v>
      </c>
      <c r="G29" s="96">
        <v>2300</v>
      </c>
      <c r="H29" s="19">
        <f t="shared" ref="H29:H31" si="4">F29-G29</f>
        <v>-50</v>
      </c>
      <c r="I29" s="136">
        <f t="shared" ref="I29:I31" si="5">+G29/F29</f>
        <v>1.0222222222222221</v>
      </c>
      <c r="J29" s="119"/>
    </row>
    <row r="30" spans="1:10" s="9" customFormat="1" ht="12.75" x14ac:dyDescent="0.2">
      <c r="A30" s="6">
        <f>'Budget Tool'!B28</f>
        <v>0</v>
      </c>
      <c r="B30" s="7">
        <f>'Budget Tool'!C28</f>
        <v>0</v>
      </c>
      <c r="C30" s="8">
        <f>'Budget Tool'!D28</f>
        <v>0</v>
      </c>
      <c r="D30" s="30">
        <f>'Budget Tool'!E28</f>
        <v>0</v>
      </c>
      <c r="E30" s="139">
        <f>'Budget Tool'!G28</f>
        <v>0</v>
      </c>
      <c r="F30" s="40">
        <f>B30*C30*D30*E30</f>
        <v>0</v>
      </c>
      <c r="G30" s="96">
        <v>0</v>
      </c>
      <c r="H30" s="19">
        <f t="shared" si="4"/>
        <v>0</v>
      </c>
      <c r="I30" s="136" t="e">
        <f t="shared" si="5"/>
        <v>#DIV/0!</v>
      </c>
      <c r="J30" s="119"/>
    </row>
    <row r="31" spans="1:10" s="9" customFormat="1" ht="12.75" x14ac:dyDescent="0.2">
      <c r="A31" s="6">
        <f>'Budget Tool'!B29</f>
        <v>0</v>
      </c>
      <c r="B31" s="7">
        <f>'Budget Tool'!C29</f>
        <v>0</v>
      </c>
      <c r="C31" s="8">
        <f>'Budget Tool'!D29</f>
        <v>0</v>
      </c>
      <c r="D31" s="30">
        <f>'Budget Tool'!E29</f>
        <v>0</v>
      </c>
      <c r="E31" s="139">
        <f>'Budget Tool'!G29</f>
        <v>0</v>
      </c>
      <c r="F31" s="40">
        <f>B31*C31*D31*E31</f>
        <v>0</v>
      </c>
      <c r="G31" s="96">
        <v>0</v>
      </c>
      <c r="H31" s="19">
        <f t="shared" si="4"/>
        <v>0</v>
      </c>
      <c r="I31" s="136" t="e">
        <f t="shared" si="5"/>
        <v>#DIV/0!</v>
      </c>
      <c r="J31" s="119"/>
    </row>
    <row r="32" spans="1:10" s="9" customFormat="1" ht="15.75" x14ac:dyDescent="0.2">
      <c r="A32" s="92" t="s">
        <v>5</v>
      </c>
      <c r="B32" s="93" t="s">
        <v>3</v>
      </c>
      <c r="C32" s="94" t="s">
        <v>3</v>
      </c>
      <c r="D32" s="93"/>
      <c r="E32" s="98" t="s">
        <v>3</v>
      </c>
      <c r="F32" s="131">
        <f>SUBTOTAL(9,F28:F31)</f>
        <v>17250</v>
      </c>
      <c r="G32" s="97">
        <f>SUBTOTAL(9,G28:G31)</f>
        <v>17089</v>
      </c>
      <c r="H32" s="95">
        <f>SUBTOTAL(9,H28:H31)</f>
        <v>161</v>
      </c>
      <c r="I32" s="115">
        <f>+G32/F32</f>
        <v>0.9906666666666667</v>
      </c>
      <c r="J32" s="51"/>
    </row>
    <row r="33" spans="1:10" s="9" customFormat="1" ht="12.75" customHeight="1" x14ac:dyDescent="0.2">
      <c r="A33" s="408" t="s">
        <v>19</v>
      </c>
      <c r="B33" s="409"/>
      <c r="C33" s="409"/>
      <c r="D33" s="409"/>
      <c r="E33" s="409"/>
      <c r="F33" s="289"/>
      <c r="G33" s="120"/>
      <c r="H33" s="99"/>
      <c r="I33" s="116"/>
      <c r="J33" s="121"/>
    </row>
    <row r="34" spans="1:10" s="9" customFormat="1" ht="12.75" x14ac:dyDescent="0.2">
      <c r="A34" s="6" t="str">
        <f>'Budget Tool'!B32</f>
        <v>D1:xxxx</v>
      </c>
      <c r="B34" s="7">
        <f>'Budget Tool'!C32</f>
        <v>2</v>
      </c>
      <c r="C34" s="8">
        <f>'Budget Tool'!D32</f>
        <v>12500</v>
      </c>
      <c r="D34" s="30">
        <f>'Budget Tool'!E32</f>
        <v>1</v>
      </c>
      <c r="E34" s="139">
        <f>'Budget Tool'!G32</f>
        <v>1</v>
      </c>
      <c r="F34" s="40">
        <f>B34*C34*D34*E34</f>
        <v>25000</v>
      </c>
      <c r="G34" s="96">
        <v>25000</v>
      </c>
      <c r="H34" s="19">
        <f>F34-G34</f>
        <v>0</v>
      </c>
      <c r="I34" s="136">
        <f>+G34/F34</f>
        <v>1</v>
      </c>
      <c r="J34" s="118"/>
    </row>
    <row r="35" spans="1:10" s="9" customFormat="1" ht="12.75" x14ac:dyDescent="0.2">
      <c r="A35" s="6" t="str">
        <f>'Budget Tool'!B33</f>
        <v>D2:xxxx</v>
      </c>
      <c r="B35" s="7">
        <f>'Budget Tool'!C33</f>
        <v>5</v>
      </c>
      <c r="C35" s="8">
        <f>'Budget Tool'!D33</f>
        <v>150</v>
      </c>
      <c r="D35" s="30">
        <f>'Budget Tool'!E33</f>
        <v>12</v>
      </c>
      <c r="E35" s="139">
        <f>'Budget Tool'!G33</f>
        <v>1</v>
      </c>
      <c r="F35" s="40">
        <f>B35*C35*D35*E35</f>
        <v>9000</v>
      </c>
      <c r="G35" s="96">
        <v>8970</v>
      </c>
      <c r="H35" s="19">
        <f t="shared" ref="H35:H37" si="6">F35-G35</f>
        <v>30</v>
      </c>
      <c r="I35" s="136">
        <f t="shared" ref="I35:I37" si="7">+G35/F35</f>
        <v>0.9966666666666667</v>
      </c>
      <c r="J35" s="119"/>
    </row>
    <row r="36" spans="1:10" s="9" customFormat="1" ht="12.75" x14ac:dyDescent="0.2">
      <c r="A36" s="6">
        <f>'Budget Tool'!B34</f>
        <v>0</v>
      </c>
      <c r="B36" s="7">
        <f>'Budget Tool'!C34</f>
        <v>0</v>
      </c>
      <c r="C36" s="8">
        <f>'Budget Tool'!D34</f>
        <v>0</v>
      </c>
      <c r="D36" s="30">
        <f>'Budget Tool'!E34</f>
        <v>0</v>
      </c>
      <c r="E36" s="139">
        <f>'Budget Tool'!G34</f>
        <v>0</v>
      </c>
      <c r="F36" s="40">
        <f>B36*C36*D36*E36</f>
        <v>0</v>
      </c>
      <c r="G36" s="96">
        <v>0</v>
      </c>
      <c r="H36" s="19">
        <f t="shared" si="6"/>
        <v>0</v>
      </c>
      <c r="I36" s="136" t="e">
        <f t="shared" si="7"/>
        <v>#DIV/0!</v>
      </c>
      <c r="J36" s="119"/>
    </row>
    <row r="37" spans="1:10" s="9" customFormat="1" ht="12.75" x14ac:dyDescent="0.2">
      <c r="A37" s="6">
        <f>'Budget Tool'!B35</f>
        <v>0</v>
      </c>
      <c r="B37" s="7">
        <f>'Budget Tool'!C35</f>
        <v>0</v>
      </c>
      <c r="C37" s="8">
        <f>'Budget Tool'!D35</f>
        <v>0</v>
      </c>
      <c r="D37" s="30">
        <f>'Budget Tool'!E35</f>
        <v>0</v>
      </c>
      <c r="E37" s="139">
        <f>'Budget Tool'!G35</f>
        <v>0</v>
      </c>
      <c r="F37" s="40">
        <f>B37*C37*D37*E37</f>
        <v>0</v>
      </c>
      <c r="G37" s="96">
        <v>0</v>
      </c>
      <c r="H37" s="19">
        <f t="shared" si="6"/>
        <v>0</v>
      </c>
      <c r="I37" s="136" t="e">
        <f t="shared" si="7"/>
        <v>#DIV/0!</v>
      </c>
      <c r="J37" s="119"/>
    </row>
    <row r="38" spans="1:10" s="9" customFormat="1" ht="15.75" x14ac:dyDescent="0.2">
      <c r="A38" s="92" t="s">
        <v>6</v>
      </c>
      <c r="B38" s="93" t="s">
        <v>3</v>
      </c>
      <c r="C38" s="94" t="s">
        <v>3</v>
      </c>
      <c r="D38" s="93"/>
      <c r="E38" s="98" t="s">
        <v>3</v>
      </c>
      <c r="F38" s="131">
        <f>SUBTOTAL(9,F34:F37)</f>
        <v>34000</v>
      </c>
      <c r="G38" s="97">
        <f>SUBTOTAL(9,G34:G37)</f>
        <v>33970</v>
      </c>
      <c r="H38" s="95">
        <f>SUBTOTAL(9,H34:H37)</f>
        <v>30</v>
      </c>
      <c r="I38" s="115">
        <f>+G38/F38</f>
        <v>0.99911764705882355</v>
      </c>
      <c r="J38" s="51"/>
    </row>
    <row r="39" spans="1:10" s="9" customFormat="1" ht="12.75" customHeight="1" x14ac:dyDescent="0.2">
      <c r="A39" s="408" t="s">
        <v>20</v>
      </c>
      <c r="B39" s="409"/>
      <c r="C39" s="409"/>
      <c r="D39" s="409"/>
      <c r="E39" s="409"/>
      <c r="F39" s="289"/>
      <c r="G39" s="120"/>
      <c r="H39" s="99"/>
      <c r="I39" s="116"/>
      <c r="J39" s="121"/>
    </row>
    <row r="40" spans="1:10" s="9" customFormat="1" ht="12.75" x14ac:dyDescent="0.2">
      <c r="A40" s="6" t="str">
        <f>'Budget Tool'!B38</f>
        <v>E1: xxxxx</v>
      </c>
      <c r="B40" s="7">
        <f>'Budget Tool'!C38</f>
        <v>12</v>
      </c>
      <c r="C40" s="8">
        <f>'Budget Tool'!D38</f>
        <v>450</v>
      </c>
      <c r="D40" s="30">
        <f>'Budget Tool'!E38</f>
        <v>1</v>
      </c>
      <c r="E40" s="139">
        <f>'Budget Tool'!G38</f>
        <v>1</v>
      </c>
      <c r="F40" s="40">
        <f>B40*C40*D40*E40</f>
        <v>5400</v>
      </c>
      <c r="G40" s="96">
        <v>5400</v>
      </c>
      <c r="H40" s="19">
        <f>F40-G40</f>
        <v>0</v>
      </c>
      <c r="I40" s="136">
        <f>+G40/F40</f>
        <v>1</v>
      </c>
      <c r="J40" s="118"/>
    </row>
    <row r="41" spans="1:10" s="9" customFormat="1" ht="12.75" x14ac:dyDescent="0.2">
      <c r="A41" s="6" t="str">
        <f>'Budget Tool'!B39</f>
        <v>E2: xxxxx</v>
      </c>
      <c r="B41" s="7">
        <f>'Budget Tool'!C39</f>
        <v>2</v>
      </c>
      <c r="C41" s="8">
        <f>'Budget Tool'!D39</f>
        <v>6700</v>
      </c>
      <c r="D41" s="30">
        <f>'Budget Tool'!E39</f>
        <v>3</v>
      </c>
      <c r="E41" s="139">
        <f>'Budget Tool'!G39</f>
        <v>1</v>
      </c>
      <c r="F41" s="40">
        <f>B41*C41*D41*E41</f>
        <v>40200</v>
      </c>
      <c r="G41" s="96">
        <v>40123</v>
      </c>
      <c r="H41" s="19">
        <f t="shared" ref="H41:H43" si="8">F41-G41</f>
        <v>77</v>
      </c>
      <c r="I41" s="136">
        <f t="shared" ref="I41:I43" si="9">+G41/F41</f>
        <v>0.99808457711442788</v>
      </c>
      <c r="J41" s="119"/>
    </row>
    <row r="42" spans="1:10" s="9" customFormat="1" ht="12.75" x14ac:dyDescent="0.2">
      <c r="A42" s="6">
        <f>'Budget Tool'!B40</f>
        <v>0</v>
      </c>
      <c r="B42" s="7">
        <f>'Budget Tool'!C40</f>
        <v>0</v>
      </c>
      <c r="C42" s="8">
        <f>'Budget Tool'!D40</f>
        <v>0</v>
      </c>
      <c r="D42" s="30">
        <f>'Budget Tool'!E40</f>
        <v>0</v>
      </c>
      <c r="E42" s="139">
        <f>'Budget Tool'!G40</f>
        <v>0</v>
      </c>
      <c r="F42" s="40">
        <f>B42*C42*D42*E42</f>
        <v>0</v>
      </c>
      <c r="G42" s="96">
        <v>0</v>
      </c>
      <c r="H42" s="19">
        <f t="shared" si="8"/>
        <v>0</v>
      </c>
      <c r="I42" s="136" t="e">
        <f t="shared" si="9"/>
        <v>#DIV/0!</v>
      </c>
      <c r="J42" s="119"/>
    </row>
    <row r="43" spans="1:10" s="9" customFormat="1" ht="12.75" x14ac:dyDescent="0.2">
      <c r="A43" s="6">
        <f>'Budget Tool'!B41</f>
        <v>0</v>
      </c>
      <c r="B43" s="7">
        <f>'Budget Tool'!C41</f>
        <v>0</v>
      </c>
      <c r="C43" s="8">
        <f>'Budget Tool'!D41</f>
        <v>0</v>
      </c>
      <c r="D43" s="30">
        <f>'Budget Tool'!E41</f>
        <v>0</v>
      </c>
      <c r="E43" s="139">
        <f>'Budget Tool'!G41</f>
        <v>0</v>
      </c>
      <c r="F43" s="40">
        <f>B43*C43*D43*E43</f>
        <v>0</v>
      </c>
      <c r="G43" s="96">
        <v>0</v>
      </c>
      <c r="H43" s="19">
        <f t="shared" si="8"/>
        <v>0</v>
      </c>
      <c r="I43" s="136" t="e">
        <f t="shared" si="9"/>
        <v>#DIV/0!</v>
      </c>
      <c r="J43" s="119"/>
    </row>
    <row r="44" spans="1:10" s="9" customFormat="1" ht="15.75" x14ac:dyDescent="0.2">
      <c r="A44" s="92" t="s">
        <v>7</v>
      </c>
      <c r="B44" s="93" t="s">
        <v>3</v>
      </c>
      <c r="C44" s="94" t="s">
        <v>3</v>
      </c>
      <c r="D44" s="93"/>
      <c r="E44" s="98" t="s">
        <v>3</v>
      </c>
      <c r="F44" s="131">
        <f>SUBTOTAL(9,F40:F43)</f>
        <v>45600</v>
      </c>
      <c r="G44" s="97">
        <f>SUBTOTAL(9,G40:G43)</f>
        <v>45523</v>
      </c>
      <c r="H44" s="95">
        <f>SUBTOTAL(9,H40:H43)</f>
        <v>77</v>
      </c>
      <c r="I44" s="115">
        <f>+G44/F44</f>
        <v>0.9983114035087719</v>
      </c>
      <c r="J44" s="51"/>
    </row>
    <row r="45" spans="1:10" s="9" customFormat="1" ht="12.75" customHeight="1" x14ac:dyDescent="0.2">
      <c r="A45" s="408" t="s">
        <v>21</v>
      </c>
      <c r="B45" s="409"/>
      <c r="C45" s="409"/>
      <c r="D45" s="409"/>
      <c r="E45" s="409"/>
      <c r="F45" s="289"/>
      <c r="G45" s="120"/>
      <c r="H45" s="99"/>
      <c r="I45" s="116"/>
      <c r="J45" s="121"/>
    </row>
    <row r="46" spans="1:10" s="9" customFormat="1" ht="12.75" x14ac:dyDescent="0.2">
      <c r="A46" s="6" t="str">
        <f>'Budget Tool'!B44</f>
        <v>F1:xxxx</v>
      </c>
      <c r="B46" s="7">
        <f>'Budget Tool'!C44</f>
        <v>1</v>
      </c>
      <c r="C46" s="8">
        <f>'Budget Tool'!D44</f>
        <v>25000</v>
      </c>
      <c r="D46" s="30">
        <f>'Budget Tool'!E44</f>
        <v>1</v>
      </c>
      <c r="E46" s="139">
        <f>'Budget Tool'!G44</f>
        <v>1</v>
      </c>
      <c r="F46" s="40">
        <f>B46*C46*D46*E46</f>
        <v>25000</v>
      </c>
      <c r="G46" s="96">
        <v>25000</v>
      </c>
      <c r="H46" s="19">
        <f>F46-G46</f>
        <v>0</v>
      </c>
      <c r="I46" s="136">
        <f>+G46/F46</f>
        <v>1</v>
      </c>
      <c r="J46" s="118"/>
    </row>
    <row r="47" spans="1:10" s="9" customFormat="1" ht="12.75" x14ac:dyDescent="0.2">
      <c r="A47" s="6">
        <f>'Budget Tool'!B45</f>
        <v>0</v>
      </c>
      <c r="B47" s="7">
        <f>'Budget Tool'!C45</f>
        <v>0</v>
      </c>
      <c r="C47" s="8">
        <f>'Budget Tool'!D45</f>
        <v>0</v>
      </c>
      <c r="D47" s="30">
        <f>'Budget Tool'!E45</f>
        <v>0</v>
      </c>
      <c r="E47" s="139">
        <f>'Budget Tool'!G45</f>
        <v>0</v>
      </c>
      <c r="F47" s="40">
        <f>B47*C47*D47*E47</f>
        <v>0</v>
      </c>
      <c r="G47" s="96">
        <v>0</v>
      </c>
      <c r="H47" s="19">
        <f t="shared" ref="H47:H49" si="10">F47-G47</f>
        <v>0</v>
      </c>
      <c r="I47" s="136" t="e">
        <f t="shared" ref="I47:I49" si="11">+G47/F47</f>
        <v>#DIV/0!</v>
      </c>
      <c r="J47" s="119"/>
    </row>
    <row r="48" spans="1:10" s="9" customFormat="1" ht="12.75" x14ac:dyDescent="0.2">
      <c r="A48" s="6">
        <f>'Budget Tool'!B46</f>
        <v>0</v>
      </c>
      <c r="B48" s="7">
        <f>'Budget Tool'!C46</f>
        <v>0</v>
      </c>
      <c r="C48" s="8">
        <f>'Budget Tool'!D46</f>
        <v>0</v>
      </c>
      <c r="D48" s="30">
        <f>'Budget Tool'!E46</f>
        <v>0</v>
      </c>
      <c r="E48" s="139">
        <f>'Budget Tool'!G46</f>
        <v>0</v>
      </c>
      <c r="F48" s="40">
        <f>B48*C48*D48*E48</f>
        <v>0</v>
      </c>
      <c r="G48" s="96">
        <v>0</v>
      </c>
      <c r="H48" s="19">
        <f t="shared" si="10"/>
        <v>0</v>
      </c>
      <c r="I48" s="136" t="e">
        <f t="shared" si="11"/>
        <v>#DIV/0!</v>
      </c>
      <c r="J48" s="119"/>
    </row>
    <row r="49" spans="1:13" s="9" customFormat="1" ht="12.75" x14ac:dyDescent="0.2">
      <c r="A49" s="6">
        <f>'Budget Tool'!B47</f>
        <v>0</v>
      </c>
      <c r="B49" s="7">
        <f>'Budget Tool'!C47</f>
        <v>0</v>
      </c>
      <c r="C49" s="8">
        <f>'Budget Tool'!D47</f>
        <v>0</v>
      </c>
      <c r="D49" s="30">
        <f>'Budget Tool'!E47</f>
        <v>0</v>
      </c>
      <c r="E49" s="139">
        <f>'Budget Tool'!G47</f>
        <v>0</v>
      </c>
      <c r="F49" s="40">
        <f>B49*C49*D49*E49</f>
        <v>0</v>
      </c>
      <c r="G49" s="96">
        <v>0</v>
      </c>
      <c r="H49" s="19">
        <f t="shared" si="10"/>
        <v>0</v>
      </c>
      <c r="I49" s="136" t="e">
        <f t="shared" si="11"/>
        <v>#DIV/0!</v>
      </c>
      <c r="J49" s="119"/>
    </row>
    <row r="50" spans="1:13" s="9" customFormat="1" ht="15.75" x14ac:dyDescent="0.2">
      <c r="A50" s="92" t="s">
        <v>11</v>
      </c>
      <c r="B50" s="93" t="s">
        <v>3</v>
      </c>
      <c r="C50" s="94" t="s">
        <v>3</v>
      </c>
      <c r="D50" s="93"/>
      <c r="E50" s="98" t="s">
        <v>3</v>
      </c>
      <c r="F50" s="131">
        <f>SUBTOTAL(9,F46:F49)</f>
        <v>25000</v>
      </c>
      <c r="G50" s="97">
        <f>SUBTOTAL(9,G46:G49)</f>
        <v>25000</v>
      </c>
      <c r="H50" s="95">
        <f>SUBTOTAL(9,H46:H49)</f>
        <v>0</v>
      </c>
      <c r="I50" s="115">
        <f>+G50/F50</f>
        <v>1</v>
      </c>
      <c r="J50" s="51"/>
    </row>
    <row r="51" spans="1:13" s="9" customFormat="1" ht="12.75" customHeight="1" x14ac:dyDescent="0.2">
      <c r="A51" s="408" t="s">
        <v>22</v>
      </c>
      <c r="B51" s="409"/>
      <c r="C51" s="409"/>
      <c r="D51" s="409"/>
      <c r="E51" s="409"/>
      <c r="F51" s="289"/>
      <c r="G51" s="120"/>
      <c r="H51" s="99"/>
      <c r="I51" s="116"/>
      <c r="J51" s="121"/>
    </row>
    <row r="52" spans="1:13" s="9" customFormat="1" ht="12.75" x14ac:dyDescent="0.2">
      <c r="A52" s="6" t="str">
        <f>'Budget Tool'!B50</f>
        <v>G1: xxxxxxxx</v>
      </c>
      <c r="B52" s="7">
        <f>'Budget Tool'!C50</f>
        <v>2</v>
      </c>
      <c r="C52" s="8">
        <f>'Budget Tool'!D50</f>
        <v>275</v>
      </c>
      <c r="D52" s="30">
        <f>'Budget Tool'!E50</f>
        <v>12</v>
      </c>
      <c r="E52" s="139">
        <f>'Budget Tool'!G50</f>
        <v>1</v>
      </c>
      <c r="F52" s="40">
        <f>B52*C52*D52*E52</f>
        <v>6600</v>
      </c>
      <c r="G52" s="96">
        <v>6600</v>
      </c>
      <c r="H52" s="19">
        <f>F52-G52</f>
        <v>0</v>
      </c>
      <c r="I52" s="136">
        <f>+G52/F52</f>
        <v>1</v>
      </c>
      <c r="J52" s="118"/>
    </row>
    <row r="53" spans="1:13" s="9" customFormat="1" ht="12.75" x14ac:dyDescent="0.2">
      <c r="A53" s="6" t="str">
        <f>'Budget Tool'!B51</f>
        <v>G2:xxxxxxxx</v>
      </c>
      <c r="B53" s="7">
        <f>'Budget Tool'!C51</f>
        <v>5</v>
      </c>
      <c r="C53" s="8">
        <f>'Budget Tool'!D51</f>
        <v>600</v>
      </c>
      <c r="D53" s="30">
        <f>'Budget Tool'!E51</f>
        <v>12</v>
      </c>
      <c r="E53" s="139">
        <f>'Budget Tool'!G51</f>
        <v>1</v>
      </c>
      <c r="F53" s="40">
        <f>B53*C53*D53*E53</f>
        <v>36000</v>
      </c>
      <c r="G53" s="96">
        <v>36000</v>
      </c>
      <c r="H53" s="19">
        <f t="shared" ref="H53:H55" si="12">F53-G53</f>
        <v>0</v>
      </c>
      <c r="I53" s="136">
        <f t="shared" ref="I53:I55" si="13">+G53/F53</f>
        <v>1</v>
      </c>
      <c r="J53" s="119"/>
    </row>
    <row r="54" spans="1:13" s="9" customFormat="1" ht="12.75" x14ac:dyDescent="0.2">
      <c r="A54" s="6">
        <f>'Budget Tool'!B52</f>
        <v>0</v>
      </c>
      <c r="B54" s="7">
        <f>'Budget Tool'!C52</f>
        <v>0</v>
      </c>
      <c r="C54" s="8">
        <f>'Budget Tool'!D52</f>
        <v>0</v>
      </c>
      <c r="D54" s="30">
        <f>'Budget Tool'!E52</f>
        <v>0</v>
      </c>
      <c r="E54" s="139">
        <f>'Budget Tool'!G52</f>
        <v>0</v>
      </c>
      <c r="F54" s="40">
        <f>B54*C54*D54*E54</f>
        <v>0</v>
      </c>
      <c r="G54" s="96">
        <v>0</v>
      </c>
      <c r="H54" s="19">
        <f t="shared" si="12"/>
        <v>0</v>
      </c>
      <c r="I54" s="136" t="e">
        <f t="shared" si="13"/>
        <v>#DIV/0!</v>
      </c>
      <c r="J54" s="119"/>
    </row>
    <row r="55" spans="1:13" s="9" customFormat="1" ht="12.75" x14ac:dyDescent="0.2">
      <c r="A55" s="6">
        <f>'Budget Tool'!B53</f>
        <v>0</v>
      </c>
      <c r="B55" s="7">
        <f>'Budget Tool'!C53</f>
        <v>0</v>
      </c>
      <c r="C55" s="8">
        <f>'Budget Tool'!D53</f>
        <v>0</v>
      </c>
      <c r="D55" s="30">
        <f>'Budget Tool'!E53</f>
        <v>0</v>
      </c>
      <c r="E55" s="139">
        <f>'Budget Tool'!G53</f>
        <v>0</v>
      </c>
      <c r="F55" s="40">
        <f>B55*C55*D55*E55</f>
        <v>0</v>
      </c>
      <c r="G55" s="96">
        <v>0</v>
      </c>
      <c r="H55" s="19">
        <f t="shared" si="12"/>
        <v>0</v>
      </c>
      <c r="I55" s="136" t="e">
        <f t="shared" si="13"/>
        <v>#DIV/0!</v>
      </c>
      <c r="J55" s="119"/>
    </row>
    <row r="56" spans="1:13" s="9" customFormat="1" ht="15.75" x14ac:dyDescent="0.2">
      <c r="A56" s="92" t="s">
        <v>12</v>
      </c>
      <c r="B56" s="93" t="s">
        <v>3</v>
      </c>
      <c r="C56" s="94" t="s">
        <v>3</v>
      </c>
      <c r="D56" s="93"/>
      <c r="E56" s="98" t="s">
        <v>3</v>
      </c>
      <c r="F56" s="131">
        <f>SUBTOTAL(9,F52:F55)</f>
        <v>42600</v>
      </c>
      <c r="G56" s="97">
        <f>SUBTOTAL(9,G52:G55)</f>
        <v>42600</v>
      </c>
      <c r="H56" s="95">
        <f>SUBTOTAL(9,H52:H55)</f>
        <v>0</v>
      </c>
      <c r="I56" s="115">
        <f>+G56/F56</f>
        <v>1</v>
      </c>
      <c r="J56" s="51"/>
    </row>
    <row r="57" spans="1:13" s="9" customFormat="1" ht="15.75" x14ac:dyDescent="0.2">
      <c r="A57" s="100" t="s">
        <v>13</v>
      </c>
      <c r="B57" s="293"/>
      <c r="C57" s="294"/>
      <c r="D57" s="101"/>
      <c r="E57" s="102"/>
      <c r="F57" s="132">
        <f>SUBTOTAL(9,F16:F56)</f>
        <v>418090</v>
      </c>
      <c r="G57" s="122">
        <f>SUBTOTAL(9,G16:G56)</f>
        <v>417281</v>
      </c>
      <c r="H57" s="122">
        <f>SUBTOTAL(9,H16:H56)</f>
        <v>809</v>
      </c>
      <c r="I57" s="137">
        <f>+G57/F57</f>
        <v>0.99806500992609248</v>
      </c>
      <c r="J57" s="123"/>
    </row>
    <row r="58" spans="1:13" s="9" customFormat="1" ht="12.75" customHeight="1" x14ac:dyDescent="0.2">
      <c r="A58" s="295" t="s">
        <v>33</v>
      </c>
      <c r="B58" s="296"/>
      <c r="C58" s="297"/>
      <c r="D58" s="103"/>
      <c r="E58" s="104"/>
      <c r="F58" s="133">
        <v>7.0000000000000007E-2</v>
      </c>
      <c r="G58" s="124">
        <v>7.0000000000000007E-2</v>
      </c>
      <c r="H58" s="105"/>
      <c r="I58" s="117"/>
      <c r="J58" s="125"/>
    </row>
    <row r="59" spans="1:13" s="9" customFormat="1" ht="12.75" x14ac:dyDescent="0.2">
      <c r="A59" s="106" t="s">
        <v>14</v>
      </c>
      <c r="B59" s="107"/>
      <c r="C59" s="107"/>
      <c r="D59" s="108"/>
      <c r="E59" s="109"/>
      <c r="F59" s="134">
        <f>F57*F58</f>
        <v>29266.300000000003</v>
      </c>
      <c r="G59" s="126">
        <f t="shared" ref="G59" si="14">G57*G58</f>
        <v>29209.670000000002</v>
      </c>
      <c r="H59" s="110"/>
      <c r="I59" s="110"/>
      <c r="J59" s="125"/>
    </row>
    <row r="60" spans="1:13" s="9" customFormat="1" ht="16.5" thickBot="1" x14ac:dyDescent="0.25">
      <c r="A60" s="111" t="s">
        <v>108</v>
      </c>
      <c r="B60" s="112"/>
      <c r="C60" s="112"/>
      <c r="D60" s="113"/>
      <c r="E60" s="114"/>
      <c r="F60" s="135">
        <f>F57+F59</f>
        <v>447356.3</v>
      </c>
      <c r="G60" s="127">
        <f t="shared" ref="G60:H60" si="15">G57+G59</f>
        <v>446490.67</v>
      </c>
      <c r="H60" s="128">
        <f t="shared" si="15"/>
        <v>809</v>
      </c>
      <c r="I60" s="128"/>
      <c r="J60" s="129"/>
    </row>
    <row r="61" spans="1:13" ht="12.75" x14ac:dyDescent="0.2">
      <c r="A61" s="4"/>
      <c r="B61" s="4"/>
      <c r="C61" s="4"/>
      <c r="D61" s="31"/>
      <c r="E61" s="13"/>
      <c r="F61" s="5"/>
      <c r="G61" s="4"/>
      <c r="H61" s="4"/>
      <c r="I61" s="31"/>
      <c r="J61" s="4"/>
      <c r="K61" s="5"/>
      <c r="L61" s="5"/>
      <c r="M61" s="24"/>
    </row>
    <row r="62" spans="1:13" x14ac:dyDescent="0.2">
      <c r="A62" s="406" t="s">
        <v>86</v>
      </c>
      <c r="B62" s="407"/>
      <c r="C62" s="407"/>
      <c r="D62" s="407"/>
      <c r="E62" s="407"/>
      <c r="F62" s="407"/>
      <c r="G62" s="407"/>
      <c r="H62" s="407"/>
      <c r="I62" s="407"/>
      <c r="J62" s="407"/>
      <c r="K62" s="13"/>
      <c r="L62" s="13"/>
    </row>
    <row r="63" spans="1:13" x14ac:dyDescent="0.2">
      <c r="A63" s="406"/>
      <c r="B63" s="407"/>
      <c r="C63" s="407"/>
      <c r="D63" s="407"/>
      <c r="E63" s="407"/>
      <c r="F63" s="407"/>
      <c r="G63" s="407"/>
      <c r="H63" s="407"/>
      <c r="I63" s="407"/>
      <c r="J63" s="407"/>
    </row>
    <row r="64" spans="1:13" ht="15.75" x14ac:dyDescent="0.2">
      <c r="A64" s="298"/>
      <c r="B64" s="299"/>
      <c r="C64" s="299"/>
      <c r="D64" s="299"/>
      <c r="E64" s="299"/>
      <c r="F64" s="299"/>
      <c r="G64" s="299"/>
      <c r="H64" s="299"/>
      <c r="I64" s="299"/>
      <c r="J64" s="299"/>
    </row>
    <row r="65" spans="1:10" ht="15.75" x14ac:dyDescent="0.2">
      <c r="A65" s="298"/>
      <c r="B65" s="299"/>
      <c r="C65" s="299"/>
      <c r="D65" s="299"/>
      <c r="E65" s="299"/>
      <c r="F65" s="299"/>
      <c r="G65" s="299"/>
      <c r="H65" s="299"/>
      <c r="I65" s="299"/>
      <c r="J65" s="299"/>
    </row>
    <row r="66" spans="1:10" ht="15.75" x14ac:dyDescent="0.25">
      <c r="A66" s="300"/>
      <c r="B66" s="301"/>
      <c r="C66" s="301"/>
      <c r="D66" s="301"/>
      <c r="E66" s="301"/>
      <c r="F66" s="301"/>
      <c r="G66" s="302"/>
      <c r="H66" s="303"/>
      <c r="I66" s="301"/>
      <c r="J66" s="303"/>
    </row>
    <row r="67" spans="1:10" ht="15.75" x14ac:dyDescent="0.25">
      <c r="A67" s="304"/>
      <c r="B67" s="305"/>
      <c r="C67" s="305"/>
      <c r="D67" s="301"/>
      <c r="E67" s="305"/>
      <c r="F67" s="301"/>
      <c r="G67" s="302"/>
      <c r="H67" s="303"/>
      <c r="I67" s="305"/>
      <c r="J67" s="303"/>
    </row>
    <row r="68" spans="1:10" ht="15.75" x14ac:dyDescent="0.25">
      <c r="A68" s="306"/>
      <c r="B68" s="307" t="s">
        <v>62</v>
      </c>
      <c r="C68" s="307"/>
      <c r="D68" s="307"/>
      <c r="E68" s="307" t="s">
        <v>63</v>
      </c>
      <c r="F68" s="301"/>
      <c r="G68" s="308"/>
      <c r="H68" s="303"/>
      <c r="I68" s="307" t="s">
        <v>64</v>
      </c>
      <c r="J68" s="303"/>
    </row>
  </sheetData>
  <sheetProtection formatCells="0" formatColumns="0" formatRows="0" insertRows="0" deleteRows="0"/>
  <protectedRanges>
    <protectedRange sqref="C8:D8 B10:D10 G8:L10 B9:D9" name="Range7_1"/>
    <protectedRange sqref="A18:C19" name="Range1_4"/>
    <protectedRange sqref="A22:C25 E22:E25" name="Range2_1"/>
    <protectedRange sqref="A28:C31 E28:E31" name="Range3_1"/>
    <protectedRange sqref="A34:C37 E34:E37" name="Range4_1"/>
    <protectedRange sqref="A52:C55 A46:C49 A40:C43 E40:E43 E46:E49 E52:E55" name="Range5_1"/>
    <protectedRange sqref="F58:I58" name="Range6_1"/>
    <protectedRange sqref="D52:D55 D46:D49 D22:D25 D28:D31 D34:D37 D40:D43 D18:D19" name="Range1_2_1"/>
    <protectedRange sqref="F16:G19 F22:G25 F28:G31 F34:G37 F40:G43 F46:G49 F52:G55 A16:D17" name="Range1_3_1"/>
    <protectedRange sqref="B5:D7 D4 B3:D3" name="Range7_1_1_1"/>
    <protectedRange sqref="E16:E19" name="Range1_4_1"/>
    <protectedRange sqref="B8" name="Range7"/>
  </protectedRanges>
  <mergeCells count="9">
    <mergeCell ref="A39:E39"/>
    <mergeCell ref="A45:E45"/>
    <mergeCell ref="A51:E51"/>
    <mergeCell ref="A62:J63"/>
    <mergeCell ref="C8:D8"/>
    <mergeCell ref="A15:E15"/>
    <mergeCell ref="A21:E21"/>
    <mergeCell ref="A27:E27"/>
    <mergeCell ref="A33:E33"/>
  </mergeCells>
  <dataValidations count="1">
    <dataValidation type="decimal" allowBlank="1" showInputMessage="1" showErrorMessage="1" sqref="F58:I58">
      <formula1>0</formula1>
      <formula2>0.07</formula2>
    </dataValidation>
  </dataValidations>
  <pageMargins left="0.75" right="0.75" top="0.62" bottom="0.3" header="0.22" footer="0.17"/>
  <pageSetup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9"/>
  <sheetViews>
    <sheetView zoomScale="70" zoomScaleNormal="70" workbookViewId="0">
      <selection activeCell="D34" sqref="D34"/>
    </sheetView>
  </sheetViews>
  <sheetFormatPr defaultColWidth="9.140625" defaultRowHeight="12" x14ac:dyDescent="0.2"/>
  <cols>
    <col min="1" max="1" width="6.85546875" style="1" customWidth="1"/>
    <col min="2" max="2" width="38.7109375" style="1" customWidth="1"/>
    <col min="3" max="4" width="18.5703125" style="1" customWidth="1"/>
    <col min="5" max="5" width="18.5703125" style="29" customWidth="1"/>
    <col min="6" max="6" width="18.5703125" style="12" customWidth="1"/>
    <col min="7" max="7" width="18.5703125" style="1" customWidth="1"/>
    <col min="8" max="8" width="3" style="33" customWidth="1"/>
    <col min="9" max="9" width="21.7109375" style="1" customWidth="1"/>
    <col min="10" max="10" width="3" style="33" customWidth="1"/>
    <col min="11" max="12" width="18.5703125" style="1" customWidth="1"/>
    <col min="13" max="13" width="18.5703125" style="29" customWidth="1"/>
    <col min="14" max="14" width="18.5703125" style="12" customWidth="1"/>
    <col min="15" max="15" width="18.5703125" style="1" customWidth="1"/>
    <col min="16" max="16" width="3" style="33" customWidth="1"/>
    <col min="17" max="17" width="18.5703125" style="1" customWidth="1"/>
    <col min="18" max="18" width="51.42578125" style="26" customWidth="1"/>
    <col min="19" max="16384" width="9.140625" style="1"/>
  </cols>
  <sheetData>
    <row r="2" spans="2:18" x14ac:dyDescent="0.2">
      <c r="D2" s="14"/>
      <c r="E2" s="14"/>
      <c r="F2" s="1"/>
      <c r="K2" s="14"/>
      <c r="L2" s="14"/>
      <c r="M2" s="14"/>
      <c r="N2" s="1"/>
      <c r="R2" s="1"/>
    </row>
    <row r="3" spans="2:18" ht="16.5" customHeight="1" x14ac:dyDescent="0.2">
      <c r="B3" s="2" t="s">
        <v>8</v>
      </c>
      <c r="C3" s="374"/>
      <c r="D3" s="374"/>
      <c r="E3" s="374"/>
      <c r="F3" s="1"/>
      <c r="K3" s="426"/>
      <c r="L3" s="426"/>
      <c r="M3" s="426"/>
      <c r="N3" s="1"/>
      <c r="R3" s="1"/>
    </row>
    <row r="4" spans="2:18" x14ac:dyDescent="0.2">
      <c r="B4" s="2" t="s">
        <v>9</v>
      </c>
      <c r="C4" s="375"/>
      <c r="D4" s="376"/>
      <c r="E4" s="377"/>
      <c r="F4" s="1"/>
      <c r="K4" s="427"/>
      <c r="L4" s="427"/>
      <c r="M4" s="427"/>
      <c r="N4" s="1"/>
      <c r="R4" s="1"/>
    </row>
    <row r="5" spans="2:18" x14ac:dyDescent="0.2">
      <c r="B5" s="3" t="s">
        <v>16</v>
      </c>
      <c r="C5" s="374"/>
      <c r="D5" s="374"/>
      <c r="E5" s="374"/>
      <c r="F5" s="1"/>
      <c r="K5" s="426"/>
      <c r="L5" s="426"/>
      <c r="M5" s="426"/>
      <c r="N5" s="1"/>
      <c r="R5" s="1"/>
    </row>
    <row r="6" spans="2:18" x14ac:dyDescent="0.2">
      <c r="B6" s="2" t="s">
        <v>10</v>
      </c>
      <c r="C6" s="374"/>
      <c r="D6" s="374"/>
      <c r="E6" s="374"/>
      <c r="F6" s="1"/>
      <c r="K6" s="426"/>
      <c r="L6" s="426"/>
      <c r="M6" s="426"/>
      <c r="N6" s="1"/>
      <c r="R6" s="1"/>
    </row>
    <row r="7" spans="2:18" x14ac:dyDescent="0.2">
      <c r="B7" s="2" t="s">
        <v>31</v>
      </c>
      <c r="C7" s="373"/>
      <c r="D7" s="373"/>
      <c r="E7" s="373"/>
      <c r="F7" s="1"/>
      <c r="K7" s="428"/>
      <c r="L7" s="428"/>
      <c r="M7" s="428"/>
      <c r="N7" s="1"/>
      <c r="R7" s="1"/>
    </row>
    <row r="8" spans="2:18" ht="12.75" thickBot="1" x14ac:dyDescent="0.25">
      <c r="B8" s="2"/>
      <c r="C8" s="16"/>
      <c r="D8" s="16"/>
      <c r="E8" s="16"/>
      <c r="F8" s="1"/>
      <c r="K8" s="16"/>
      <c r="L8" s="16"/>
      <c r="M8" s="16"/>
      <c r="N8" s="1"/>
      <c r="R8" s="1"/>
    </row>
    <row r="9" spans="2:18" ht="94.5" customHeight="1" x14ac:dyDescent="0.2">
      <c r="B9" s="429" t="s">
        <v>110</v>
      </c>
      <c r="C9" s="430"/>
      <c r="D9" s="430"/>
      <c r="E9" s="430"/>
      <c r="F9" s="430"/>
      <c r="G9" s="430"/>
      <c r="H9" s="430"/>
      <c r="I9" s="430"/>
      <c r="J9" s="430"/>
      <c r="K9" s="430"/>
      <c r="L9" s="430"/>
      <c r="M9" s="430"/>
      <c r="N9" s="430"/>
      <c r="O9" s="430"/>
      <c r="P9" s="430"/>
      <c r="Q9" s="430"/>
      <c r="R9" s="431"/>
    </row>
    <row r="10" spans="2:18" s="9" customFormat="1" ht="55.15" customHeight="1" thickBot="1" x14ac:dyDescent="0.25">
      <c r="B10" s="423" t="s">
        <v>111</v>
      </c>
      <c r="C10" s="424"/>
      <c r="D10" s="424"/>
      <c r="E10" s="424"/>
      <c r="F10" s="424"/>
      <c r="G10" s="424"/>
      <c r="H10" s="424"/>
      <c r="I10" s="424"/>
      <c r="J10" s="424"/>
      <c r="K10" s="424"/>
      <c r="L10" s="424"/>
      <c r="M10" s="424"/>
      <c r="N10" s="424"/>
      <c r="O10" s="424"/>
      <c r="P10" s="424"/>
      <c r="Q10" s="424"/>
      <c r="R10" s="425"/>
    </row>
    <row r="11" spans="2:18" s="9" customFormat="1" ht="13.5" customHeight="1" thickBot="1" x14ac:dyDescent="0.25">
      <c r="B11" s="217"/>
      <c r="C11" s="312" t="s">
        <v>47</v>
      </c>
      <c r="D11" s="313"/>
      <c r="E11" s="313"/>
      <c r="F11" s="313"/>
      <c r="G11" s="314"/>
      <c r="H11" s="218"/>
      <c r="I11" s="315" t="s">
        <v>112</v>
      </c>
      <c r="J11" s="219"/>
      <c r="K11" s="312" t="s">
        <v>113</v>
      </c>
      <c r="L11" s="313"/>
      <c r="M11" s="313"/>
      <c r="N11" s="313"/>
      <c r="O11" s="314"/>
      <c r="P11" s="219"/>
      <c r="Q11" s="312" t="s">
        <v>114</v>
      </c>
      <c r="R11" s="314"/>
    </row>
    <row r="12" spans="2:18" s="9" customFormat="1" ht="13.5" thickBot="1" x14ac:dyDescent="0.25">
      <c r="B12" s="220" t="s">
        <v>103</v>
      </c>
      <c r="C12" s="221" t="s">
        <v>41</v>
      </c>
      <c r="D12" s="221" t="s">
        <v>1</v>
      </c>
      <c r="E12" s="222" t="s">
        <v>48</v>
      </c>
      <c r="F12" s="223" t="s">
        <v>107</v>
      </c>
      <c r="G12" s="224" t="s">
        <v>15</v>
      </c>
      <c r="H12" s="225"/>
      <c r="I12" s="316"/>
      <c r="J12" s="225"/>
      <c r="K12" s="221" t="s">
        <v>41</v>
      </c>
      <c r="L12" s="221" t="s">
        <v>1</v>
      </c>
      <c r="M12" s="222" t="s">
        <v>48</v>
      </c>
      <c r="N12" s="223" t="s">
        <v>107</v>
      </c>
      <c r="O12" s="224" t="s">
        <v>15</v>
      </c>
      <c r="P12" s="225"/>
      <c r="Q12" s="221" t="s">
        <v>115</v>
      </c>
      <c r="R12" s="226" t="s">
        <v>116</v>
      </c>
    </row>
    <row r="13" spans="2:18" s="9" customFormat="1" ht="12.75" customHeight="1" x14ac:dyDescent="0.2">
      <c r="B13" s="398" t="s">
        <v>34</v>
      </c>
      <c r="C13" s="399"/>
      <c r="D13" s="399"/>
      <c r="E13" s="399"/>
      <c r="F13" s="399"/>
      <c r="G13" s="399"/>
      <c r="H13" s="317"/>
      <c r="I13" s="317"/>
      <c r="J13" s="317"/>
      <c r="K13" s="317"/>
      <c r="L13" s="317"/>
      <c r="M13" s="317"/>
      <c r="N13" s="317"/>
      <c r="O13" s="317"/>
      <c r="P13" s="317"/>
      <c r="Q13" s="317"/>
      <c r="R13" s="318"/>
    </row>
    <row r="14" spans="2:18" s="9" customFormat="1" ht="12.75" x14ac:dyDescent="0.2">
      <c r="B14" s="20" t="s">
        <v>42</v>
      </c>
      <c r="C14" s="21">
        <v>1</v>
      </c>
      <c r="D14" s="22">
        <v>2000</v>
      </c>
      <c r="E14" s="30">
        <v>12</v>
      </c>
      <c r="F14" s="23">
        <v>1</v>
      </c>
      <c r="G14" s="40">
        <f>C14*D14*E14*F14</f>
        <v>24000</v>
      </c>
      <c r="H14" s="227"/>
      <c r="I14" s="22">
        <v>10000</v>
      </c>
      <c r="J14" s="227"/>
      <c r="K14" s="21">
        <v>1</v>
      </c>
      <c r="L14" s="22">
        <v>1900</v>
      </c>
      <c r="M14" s="30">
        <v>10</v>
      </c>
      <c r="N14" s="23">
        <v>1</v>
      </c>
      <c r="O14" s="40">
        <f>K14*L14*M14*N14</f>
        <v>19000</v>
      </c>
      <c r="P14" s="227"/>
      <c r="Q14" s="228">
        <f>(O14-G14)/G14</f>
        <v>-0.20833333333333334</v>
      </c>
      <c r="R14" s="229"/>
    </row>
    <row r="15" spans="2:18" s="9" customFormat="1" ht="12.75" x14ac:dyDescent="0.2">
      <c r="B15" s="20" t="s">
        <v>43</v>
      </c>
      <c r="C15" s="21">
        <v>12</v>
      </c>
      <c r="D15" s="22">
        <v>1000</v>
      </c>
      <c r="E15" s="30">
        <v>12</v>
      </c>
      <c r="F15" s="23">
        <v>0.1</v>
      </c>
      <c r="G15" s="40">
        <f>C15*D15*E15*F15</f>
        <v>14400</v>
      </c>
      <c r="H15" s="227"/>
      <c r="I15" s="22">
        <v>5000</v>
      </c>
      <c r="J15" s="227"/>
      <c r="K15" s="21">
        <v>12</v>
      </c>
      <c r="L15" s="22">
        <v>1200</v>
      </c>
      <c r="M15" s="30">
        <v>13</v>
      </c>
      <c r="N15" s="23">
        <v>0.1</v>
      </c>
      <c r="O15" s="40">
        <f>K15*L15*M15*N15</f>
        <v>18720</v>
      </c>
      <c r="P15" s="227"/>
      <c r="Q15" s="228">
        <f>(O15-G15)/G15</f>
        <v>0.3</v>
      </c>
      <c r="R15" s="229"/>
    </row>
    <row r="16" spans="2:18" s="9" customFormat="1" ht="12.75" x14ac:dyDescent="0.2">
      <c r="B16" s="20" t="s">
        <v>117</v>
      </c>
      <c r="C16" s="21">
        <v>8</v>
      </c>
      <c r="D16" s="22">
        <v>500</v>
      </c>
      <c r="E16" s="30">
        <v>6</v>
      </c>
      <c r="F16" s="23">
        <v>1</v>
      </c>
      <c r="G16" s="40">
        <f>C16*D16*E16*F16</f>
        <v>24000</v>
      </c>
      <c r="H16" s="227"/>
      <c r="I16" s="22">
        <v>15000</v>
      </c>
      <c r="J16" s="227"/>
      <c r="K16" s="21">
        <v>9</v>
      </c>
      <c r="L16" s="22">
        <v>500</v>
      </c>
      <c r="M16" s="30">
        <v>7</v>
      </c>
      <c r="N16" s="23">
        <v>1</v>
      </c>
      <c r="O16" s="40">
        <f>K16*L16*M16*N16</f>
        <v>31500</v>
      </c>
      <c r="P16" s="227"/>
      <c r="Q16" s="228">
        <f>(O16-G16)/G16</f>
        <v>0.3125</v>
      </c>
      <c r="R16" s="229"/>
    </row>
    <row r="17" spans="2:18" s="9" customFormat="1" ht="12.75" x14ac:dyDescent="0.2">
      <c r="B17" s="20"/>
      <c r="C17" s="21"/>
      <c r="D17" s="22"/>
      <c r="E17" s="30"/>
      <c r="F17" s="23"/>
      <c r="G17" s="40">
        <f>C17*D17*E17*F17</f>
        <v>0</v>
      </c>
      <c r="H17" s="227"/>
      <c r="I17" s="22"/>
      <c r="J17" s="227"/>
      <c r="K17" s="21"/>
      <c r="L17" s="22"/>
      <c r="M17" s="30"/>
      <c r="N17" s="23"/>
      <c r="O17" s="40">
        <f>K17*L17*M17*N17</f>
        <v>0</v>
      </c>
      <c r="P17" s="227"/>
      <c r="Q17" s="228" t="e">
        <f>(O17-G17)/G17</f>
        <v>#DIV/0!</v>
      </c>
      <c r="R17" s="229"/>
    </row>
    <row r="18" spans="2:18" s="9" customFormat="1" ht="12.75" x14ac:dyDescent="0.2">
      <c r="B18" s="35" t="s">
        <v>2</v>
      </c>
      <c r="C18" s="36" t="s">
        <v>3</v>
      </c>
      <c r="D18" s="37" t="s">
        <v>3</v>
      </c>
      <c r="E18" s="36"/>
      <c r="F18" s="37" t="s">
        <v>3</v>
      </c>
      <c r="G18" s="39">
        <f>SUBTOTAL(9,G14:G17)</f>
        <v>62400</v>
      </c>
      <c r="H18" s="230"/>
      <c r="I18" s="39">
        <f>SUBTOTAL(9,I14:I17)</f>
        <v>30000</v>
      </c>
      <c r="J18" s="230"/>
      <c r="K18" s="36" t="s">
        <v>3</v>
      </c>
      <c r="L18" s="37" t="s">
        <v>3</v>
      </c>
      <c r="M18" s="36"/>
      <c r="N18" s="37" t="s">
        <v>3</v>
      </c>
      <c r="O18" s="39">
        <f>SUBTOTAL(9,O14:O17)</f>
        <v>69220</v>
      </c>
      <c r="P18" s="230"/>
      <c r="Q18" s="231">
        <f>(O18-G18)/G18</f>
        <v>0.1092948717948718</v>
      </c>
      <c r="R18" s="232"/>
    </row>
    <row r="19" spans="2:18" s="9" customFormat="1" ht="12.75" customHeight="1" x14ac:dyDescent="0.2">
      <c r="B19" s="415" t="s">
        <v>140</v>
      </c>
      <c r="C19" s="416"/>
      <c r="D19" s="416"/>
      <c r="E19" s="416"/>
      <c r="F19" s="416"/>
      <c r="G19" s="416"/>
      <c r="H19" s="319"/>
      <c r="I19" s="319"/>
      <c r="J19" s="319"/>
      <c r="K19" s="319"/>
      <c r="L19" s="319"/>
      <c r="M19" s="319"/>
      <c r="N19" s="319"/>
      <c r="O19" s="319"/>
      <c r="P19" s="319"/>
      <c r="Q19" s="319"/>
      <c r="R19" s="320"/>
    </row>
    <row r="20" spans="2:18" s="9" customFormat="1" ht="12.75" x14ac:dyDescent="0.2">
      <c r="B20" s="20"/>
      <c r="C20" s="21"/>
      <c r="D20" s="22"/>
      <c r="E20" s="30"/>
      <c r="F20" s="23"/>
      <c r="G20" s="233">
        <f>C20*D20*E20*F20</f>
        <v>0</v>
      </c>
      <c r="H20" s="227"/>
      <c r="I20" s="22"/>
      <c r="J20" s="227"/>
      <c r="K20" s="21"/>
      <c r="L20" s="22"/>
      <c r="M20" s="30"/>
      <c r="N20" s="23"/>
      <c r="O20" s="233">
        <f>K20*L20*M20*N20</f>
        <v>0</v>
      </c>
      <c r="P20" s="227"/>
      <c r="Q20" s="228" t="e">
        <f>(O20-G20)/G20</f>
        <v>#DIV/0!</v>
      </c>
      <c r="R20" s="229"/>
    </row>
    <row r="21" spans="2:18" s="9" customFormat="1" ht="12.75" x14ac:dyDescent="0.2">
      <c r="B21" s="20"/>
      <c r="C21" s="21"/>
      <c r="D21" s="22"/>
      <c r="E21" s="30"/>
      <c r="F21" s="23"/>
      <c r="G21" s="233">
        <f>C21*D21*E21*F21</f>
        <v>0</v>
      </c>
      <c r="H21" s="227"/>
      <c r="I21" s="22"/>
      <c r="J21" s="227"/>
      <c r="K21" s="21"/>
      <c r="L21" s="22"/>
      <c r="M21" s="30"/>
      <c r="N21" s="23"/>
      <c r="O21" s="233">
        <f>K21*L21*M21*N21</f>
        <v>0</v>
      </c>
      <c r="P21" s="227"/>
      <c r="Q21" s="228" t="e">
        <f>(O21-G21)/G21</f>
        <v>#DIV/0!</v>
      </c>
      <c r="R21" s="229"/>
    </row>
    <row r="22" spans="2:18" s="9" customFormat="1" ht="12.75" x14ac:dyDescent="0.2">
      <c r="B22" s="20"/>
      <c r="C22" s="21"/>
      <c r="D22" s="22"/>
      <c r="E22" s="30"/>
      <c r="F22" s="23"/>
      <c r="G22" s="233">
        <f>C22*D22*E22*F22</f>
        <v>0</v>
      </c>
      <c r="H22" s="227"/>
      <c r="I22" s="22"/>
      <c r="J22" s="227"/>
      <c r="K22" s="21"/>
      <c r="L22" s="22"/>
      <c r="M22" s="30"/>
      <c r="N22" s="23"/>
      <c r="O22" s="233">
        <f>K22*L22*M22*N22</f>
        <v>0</v>
      </c>
      <c r="P22" s="227"/>
      <c r="Q22" s="228" t="e">
        <f>(O22-G22)/G22</f>
        <v>#DIV/0!</v>
      </c>
      <c r="R22" s="229"/>
    </row>
    <row r="23" spans="2:18" s="9" customFormat="1" ht="12.75" x14ac:dyDescent="0.2">
      <c r="B23" s="20"/>
      <c r="C23" s="21"/>
      <c r="D23" s="22"/>
      <c r="E23" s="30"/>
      <c r="F23" s="23"/>
      <c r="G23" s="233">
        <f>C23*D23*E23*F23</f>
        <v>0</v>
      </c>
      <c r="H23" s="227"/>
      <c r="I23" s="22"/>
      <c r="J23" s="227"/>
      <c r="K23" s="21"/>
      <c r="L23" s="22"/>
      <c r="M23" s="30"/>
      <c r="N23" s="23"/>
      <c r="O23" s="233">
        <f>K23*L23*M23*N23</f>
        <v>0</v>
      </c>
      <c r="P23" s="227"/>
      <c r="Q23" s="228" t="e">
        <f>(O23-G23)/G23</f>
        <v>#DIV/0!</v>
      </c>
      <c r="R23" s="229"/>
    </row>
    <row r="24" spans="2:18" s="9" customFormat="1" ht="12.75" x14ac:dyDescent="0.2">
      <c r="B24" s="35" t="s">
        <v>4</v>
      </c>
      <c r="C24" s="36" t="s">
        <v>3</v>
      </c>
      <c r="D24" s="37" t="s">
        <v>3</v>
      </c>
      <c r="E24" s="36"/>
      <c r="F24" s="37" t="s">
        <v>3</v>
      </c>
      <c r="G24" s="39">
        <f>SUBTOTAL(9,G20:G23)</f>
        <v>0</v>
      </c>
      <c r="H24" s="230"/>
      <c r="I24" s="39">
        <f>SUBTOTAL(9,I20:I23)</f>
        <v>0</v>
      </c>
      <c r="J24" s="230"/>
      <c r="K24" s="36" t="s">
        <v>3</v>
      </c>
      <c r="L24" s="37" t="s">
        <v>3</v>
      </c>
      <c r="M24" s="36"/>
      <c r="N24" s="37" t="s">
        <v>3</v>
      </c>
      <c r="O24" s="39">
        <f>SUBTOTAL(9,O20:O23)</f>
        <v>0</v>
      </c>
      <c r="P24" s="230"/>
      <c r="Q24" s="231" t="e">
        <f>(O24-G24)/G24</f>
        <v>#DIV/0!</v>
      </c>
      <c r="R24" s="232"/>
    </row>
    <row r="25" spans="2:18" s="9" customFormat="1" ht="12.75" customHeight="1" x14ac:dyDescent="0.2">
      <c r="B25" s="415" t="s">
        <v>125</v>
      </c>
      <c r="C25" s="416"/>
      <c r="D25" s="416"/>
      <c r="E25" s="416"/>
      <c r="F25" s="416"/>
      <c r="G25" s="416"/>
      <c r="H25" s="319"/>
      <c r="I25" s="319"/>
      <c r="J25" s="319"/>
      <c r="K25" s="319"/>
      <c r="L25" s="319"/>
      <c r="M25" s="319"/>
      <c r="N25" s="319"/>
      <c r="O25" s="319"/>
      <c r="P25" s="319"/>
      <c r="Q25" s="319"/>
      <c r="R25" s="320"/>
    </row>
    <row r="26" spans="2:18" s="9" customFormat="1" ht="12.75" x14ac:dyDescent="0.2">
      <c r="B26" s="20"/>
      <c r="C26" s="21"/>
      <c r="D26" s="22"/>
      <c r="E26" s="30"/>
      <c r="F26" s="23"/>
      <c r="G26" s="233">
        <f>C26*D26*E26*F26</f>
        <v>0</v>
      </c>
      <c r="H26" s="227"/>
      <c r="I26" s="22"/>
      <c r="J26" s="227"/>
      <c r="K26" s="21"/>
      <c r="L26" s="22"/>
      <c r="M26" s="30"/>
      <c r="N26" s="23"/>
      <c r="O26" s="233">
        <f>K26*L26*M26*N26</f>
        <v>0</v>
      </c>
      <c r="P26" s="227"/>
      <c r="Q26" s="228" t="e">
        <f>(O26-G26)/G26</f>
        <v>#DIV/0!</v>
      </c>
      <c r="R26" s="229"/>
    </row>
    <row r="27" spans="2:18" s="9" customFormat="1" ht="12.75" x14ac:dyDescent="0.2">
      <c r="B27" s="20"/>
      <c r="C27" s="21"/>
      <c r="D27" s="22"/>
      <c r="E27" s="30"/>
      <c r="F27" s="23"/>
      <c r="G27" s="233">
        <f>C27*D27*E27*F27</f>
        <v>0</v>
      </c>
      <c r="H27" s="227"/>
      <c r="I27" s="22"/>
      <c r="J27" s="227"/>
      <c r="K27" s="21"/>
      <c r="L27" s="22"/>
      <c r="M27" s="30"/>
      <c r="N27" s="23"/>
      <c r="O27" s="233">
        <f>K27*L27*M27*N27</f>
        <v>0</v>
      </c>
      <c r="P27" s="227"/>
      <c r="Q27" s="228" t="e">
        <f>(O27-G27)/G27</f>
        <v>#DIV/0!</v>
      </c>
      <c r="R27" s="229"/>
    </row>
    <row r="28" spans="2:18" s="9" customFormat="1" ht="12.75" x14ac:dyDescent="0.2">
      <c r="B28" s="20"/>
      <c r="C28" s="21"/>
      <c r="D28" s="22"/>
      <c r="E28" s="30"/>
      <c r="F28" s="23"/>
      <c r="G28" s="233">
        <f>C28*D28*E28*F28</f>
        <v>0</v>
      </c>
      <c r="H28" s="227"/>
      <c r="I28" s="22"/>
      <c r="J28" s="227"/>
      <c r="K28" s="21"/>
      <c r="L28" s="22"/>
      <c r="M28" s="30"/>
      <c r="N28" s="23"/>
      <c r="O28" s="233">
        <f>K28*L28*M28*N28</f>
        <v>0</v>
      </c>
      <c r="P28" s="227"/>
      <c r="Q28" s="228" t="e">
        <f>(O28-G28)/G28</f>
        <v>#DIV/0!</v>
      </c>
      <c r="R28" s="229"/>
    </row>
    <row r="29" spans="2:18" s="9" customFormat="1" ht="12.75" x14ac:dyDescent="0.2">
      <c r="B29" s="20"/>
      <c r="C29" s="21"/>
      <c r="D29" s="22"/>
      <c r="E29" s="30"/>
      <c r="F29" s="23"/>
      <c r="G29" s="233">
        <f>C29*D29*E29*F29</f>
        <v>0</v>
      </c>
      <c r="H29" s="227"/>
      <c r="I29" s="22"/>
      <c r="J29" s="227"/>
      <c r="K29" s="21"/>
      <c r="L29" s="22"/>
      <c r="M29" s="30"/>
      <c r="N29" s="23"/>
      <c r="O29" s="233">
        <f>K29*L29*M29*N29</f>
        <v>0</v>
      </c>
      <c r="P29" s="227"/>
      <c r="Q29" s="228" t="e">
        <f>(O29-G29)/G29</f>
        <v>#DIV/0!</v>
      </c>
      <c r="R29" s="229"/>
    </row>
    <row r="30" spans="2:18" s="9" customFormat="1" ht="12.75" x14ac:dyDescent="0.2">
      <c r="B30" s="35" t="s">
        <v>5</v>
      </c>
      <c r="C30" s="36" t="s">
        <v>3</v>
      </c>
      <c r="D30" s="37" t="s">
        <v>3</v>
      </c>
      <c r="E30" s="36"/>
      <c r="F30" s="37" t="s">
        <v>3</v>
      </c>
      <c r="G30" s="39">
        <f>SUBTOTAL(9,G26:G29)</f>
        <v>0</v>
      </c>
      <c r="H30" s="230"/>
      <c r="I30" s="39">
        <f>SUBTOTAL(9,I26:I29)</f>
        <v>0</v>
      </c>
      <c r="J30" s="230"/>
      <c r="K30" s="36" t="s">
        <v>3</v>
      </c>
      <c r="L30" s="37" t="s">
        <v>3</v>
      </c>
      <c r="M30" s="36"/>
      <c r="N30" s="37" t="s">
        <v>3</v>
      </c>
      <c r="O30" s="39">
        <f>SUBTOTAL(9,O26:O29)</f>
        <v>0</v>
      </c>
      <c r="P30" s="230"/>
      <c r="Q30" s="231" t="e">
        <f>(O30-G30)/G30</f>
        <v>#DIV/0!</v>
      </c>
      <c r="R30" s="232"/>
    </row>
    <row r="31" spans="2:18" s="9" customFormat="1" ht="12.75" customHeight="1" x14ac:dyDescent="0.2">
      <c r="B31" s="418" t="s">
        <v>36</v>
      </c>
      <c r="C31" s="419"/>
      <c r="D31" s="419"/>
      <c r="E31" s="419"/>
      <c r="F31" s="419"/>
      <c r="G31" s="419"/>
      <c r="H31" s="419"/>
      <c r="I31" s="419"/>
      <c r="J31" s="419"/>
      <c r="K31" s="419"/>
      <c r="L31" s="419"/>
      <c r="M31" s="419"/>
      <c r="N31" s="419"/>
      <c r="O31" s="419"/>
      <c r="P31" s="419"/>
      <c r="Q31" s="419"/>
      <c r="R31" s="420"/>
    </row>
    <row r="32" spans="2:18" s="9" customFormat="1" ht="12.75" x14ac:dyDescent="0.2">
      <c r="B32" s="20"/>
      <c r="C32" s="21"/>
      <c r="D32" s="22"/>
      <c r="E32" s="30"/>
      <c r="F32" s="23"/>
      <c r="G32" s="233">
        <f>C32*D32*E32*F32</f>
        <v>0</v>
      </c>
      <c r="H32" s="227"/>
      <c r="I32" s="22"/>
      <c r="J32" s="227"/>
      <c r="K32" s="21"/>
      <c r="L32" s="22"/>
      <c r="M32" s="30"/>
      <c r="N32" s="23"/>
      <c r="O32" s="233">
        <f>K32*L32*M32*N32</f>
        <v>0</v>
      </c>
      <c r="P32" s="227"/>
      <c r="Q32" s="228" t="e">
        <f>(O32-G32)/G32</f>
        <v>#DIV/0!</v>
      </c>
      <c r="R32" s="229"/>
    </row>
    <row r="33" spans="2:18" s="9" customFormat="1" ht="12.75" x14ac:dyDescent="0.2">
      <c r="B33" s="20"/>
      <c r="C33" s="21"/>
      <c r="D33" s="22"/>
      <c r="E33" s="30"/>
      <c r="F33" s="23"/>
      <c r="G33" s="233">
        <f>C33*D33*E33*F33</f>
        <v>0</v>
      </c>
      <c r="H33" s="227"/>
      <c r="I33" s="22"/>
      <c r="J33" s="227"/>
      <c r="K33" s="21"/>
      <c r="L33" s="22"/>
      <c r="M33" s="30"/>
      <c r="N33" s="23"/>
      <c r="O33" s="233">
        <f>K33*L33*M33*N33</f>
        <v>0</v>
      </c>
      <c r="P33" s="227"/>
      <c r="Q33" s="228" t="e">
        <f>(O33-G33)/G33</f>
        <v>#DIV/0!</v>
      </c>
      <c r="R33" s="229"/>
    </row>
    <row r="34" spans="2:18" s="9" customFormat="1" ht="12.75" x14ac:dyDescent="0.2">
      <c r="B34" s="20"/>
      <c r="C34" s="21"/>
      <c r="D34" s="22"/>
      <c r="E34" s="30"/>
      <c r="F34" s="23"/>
      <c r="G34" s="233">
        <f>C34*D34*E34*F34</f>
        <v>0</v>
      </c>
      <c r="H34" s="227"/>
      <c r="I34" s="22"/>
      <c r="J34" s="227"/>
      <c r="K34" s="21"/>
      <c r="L34" s="22"/>
      <c r="M34" s="30"/>
      <c r="N34" s="23"/>
      <c r="O34" s="233">
        <f>K34*L34*M34*N34</f>
        <v>0</v>
      </c>
      <c r="P34" s="227"/>
      <c r="Q34" s="228" t="e">
        <f>(O34-G34)/G34</f>
        <v>#DIV/0!</v>
      </c>
      <c r="R34" s="229"/>
    </row>
    <row r="35" spans="2:18" s="9" customFormat="1" ht="12.75" x14ac:dyDescent="0.2">
      <c r="B35" s="20"/>
      <c r="C35" s="21"/>
      <c r="D35" s="22"/>
      <c r="E35" s="30"/>
      <c r="F35" s="23"/>
      <c r="G35" s="233">
        <f>C35*D35*E35*F35</f>
        <v>0</v>
      </c>
      <c r="H35" s="227"/>
      <c r="I35" s="22"/>
      <c r="J35" s="227"/>
      <c r="K35" s="21"/>
      <c r="L35" s="22"/>
      <c r="M35" s="30"/>
      <c r="N35" s="23"/>
      <c r="O35" s="233">
        <f>K35*L35*M35*N35</f>
        <v>0</v>
      </c>
      <c r="P35" s="227"/>
      <c r="Q35" s="228" t="e">
        <f>(O35-G35)/G35</f>
        <v>#DIV/0!</v>
      </c>
      <c r="R35" s="229"/>
    </row>
    <row r="36" spans="2:18" s="9" customFormat="1" ht="12.75" x14ac:dyDescent="0.2">
      <c r="B36" s="35" t="s">
        <v>6</v>
      </c>
      <c r="C36" s="36" t="s">
        <v>3</v>
      </c>
      <c r="D36" s="37" t="s">
        <v>3</v>
      </c>
      <c r="E36" s="36"/>
      <c r="F36" s="37" t="s">
        <v>3</v>
      </c>
      <c r="G36" s="39">
        <f>SUBTOTAL(9,G32:G35)</f>
        <v>0</v>
      </c>
      <c r="H36" s="230"/>
      <c r="I36" s="39">
        <f>SUBTOTAL(9,I32:I35)</f>
        <v>0</v>
      </c>
      <c r="J36" s="230"/>
      <c r="K36" s="36" t="s">
        <v>3</v>
      </c>
      <c r="L36" s="37" t="s">
        <v>3</v>
      </c>
      <c r="M36" s="36"/>
      <c r="N36" s="37" t="s">
        <v>3</v>
      </c>
      <c r="O36" s="39">
        <f>SUBTOTAL(9,O32:O35)</f>
        <v>0</v>
      </c>
      <c r="P36" s="230"/>
      <c r="Q36" s="231" t="e">
        <f>(O36-G36)/G36</f>
        <v>#DIV/0!</v>
      </c>
      <c r="R36" s="232"/>
    </row>
    <row r="37" spans="2:18" s="9" customFormat="1" ht="12.75" customHeight="1" x14ac:dyDescent="0.2">
      <c r="B37" s="418" t="s">
        <v>37</v>
      </c>
      <c r="C37" s="419"/>
      <c r="D37" s="419"/>
      <c r="E37" s="419"/>
      <c r="F37" s="419"/>
      <c r="G37" s="419"/>
      <c r="H37" s="419"/>
      <c r="I37" s="419"/>
      <c r="J37" s="419"/>
      <c r="K37" s="419"/>
      <c r="L37" s="419"/>
      <c r="M37" s="419"/>
      <c r="N37" s="419"/>
      <c r="O37" s="419"/>
      <c r="P37" s="419"/>
      <c r="Q37" s="419"/>
      <c r="R37" s="420"/>
    </row>
    <row r="38" spans="2:18" s="9" customFormat="1" ht="12.75" x14ac:dyDescent="0.2">
      <c r="B38" s="20"/>
      <c r="C38" s="21"/>
      <c r="D38" s="22"/>
      <c r="E38" s="30"/>
      <c r="F38" s="23"/>
      <c r="G38" s="233">
        <f>C38*D38*E38*F38</f>
        <v>0</v>
      </c>
      <c r="H38" s="227"/>
      <c r="I38" s="22"/>
      <c r="J38" s="227"/>
      <c r="K38" s="21"/>
      <c r="L38" s="22"/>
      <c r="M38" s="30"/>
      <c r="N38" s="23"/>
      <c r="O38" s="233">
        <f>K38*L38*M38*N38</f>
        <v>0</v>
      </c>
      <c r="P38" s="227"/>
      <c r="Q38" s="228" t="e">
        <f>(O38-G38)/G38</f>
        <v>#DIV/0!</v>
      </c>
      <c r="R38" s="229"/>
    </row>
    <row r="39" spans="2:18" s="9" customFormat="1" ht="12.75" x14ac:dyDescent="0.2">
      <c r="B39" s="20"/>
      <c r="C39" s="21"/>
      <c r="D39" s="22"/>
      <c r="E39" s="30"/>
      <c r="F39" s="23"/>
      <c r="G39" s="233">
        <f>C39*D39*E39*F39</f>
        <v>0</v>
      </c>
      <c r="H39" s="227"/>
      <c r="I39" s="22"/>
      <c r="J39" s="227"/>
      <c r="K39" s="21"/>
      <c r="L39" s="22"/>
      <c r="M39" s="30"/>
      <c r="N39" s="23"/>
      <c r="O39" s="233">
        <f>K39*L39*M39*N39</f>
        <v>0</v>
      </c>
      <c r="P39" s="227"/>
      <c r="Q39" s="228" t="e">
        <f>(O39-G39)/G39</f>
        <v>#DIV/0!</v>
      </c>
      <c r="R39" s="229"/>
    </row>
    <row r="40" spans="2:18" s="9" customFormat="1" ht="12.75" x14ac:dyDescent="0.2">
      <c r="B40" s="20"/>
      <c r="C40" s="21"/>
      <c r="D40" s="22"/>
      <c r="E40" s="30"/>
      <c r="F40" s="23"/>
      <c r="G40" s="233">
        <f>C40*D40*E40*F40</f>
        <v>0</v>
      </c>
      <c r="H40" s="227"/>
      <c r="I40" s="22"/>
      <c r="J40" s="227"/>
      <c r="K40" s="21"/>
      <c r="L40" s="22"/>
      <c r="M40" s="30"/>
      <c r="N40" s="23"/>
      <c r="O40" s="233">
        <f>K40*L40*M40*N40</f>
        <v>0</v>
      </c>
      <c r="P40" s="227"/>
      <c r="Q40" s="228" t="e">
        <f>(O40-G40)/G40</f>
        <v>#DIV/0!</v>
      </c>
      <c r="R40" s="229"/>
    </row>
    <row r="41" spans="2:18" s="9" customFormat="1" ht="12.75" x14ac:dyDescent="0.2">
      <c r="B41" s="20"/>
      <c r="C41" s="21"/>
      <c r="D41" s="22"/>
      <c r="E41" s="30"/>
      <c r="F41" s="23"/>
      <c r="G41" s="233">
        <f>C41*D41*E41*F41</f>
        <v>0</v>
      </c>
      <c r="H41" s="227"/>
      <c r="I41" s="22"/>
      <c r="J41" s="227"/>
      <c r="K41" s="21"/>
      <c r="L41" s="22"/>
      <c r="M41" s="30"/>
      <c r="N41" s="23"/>
      <c r="O41" s="233">
        <f>K41*L41*M41*N41</f>
        <v>0</v>
      </c>
      <c r="P41" s="227"/>
      <c r="Q41" s="228" t="e">
        <f>(O41-G41)/G41</f>
        <v>#DIV/0!</v>
      </c>
      <c r="R41" s="229"/>
    </row>
    <row r="42" spans="2:18" s="9" customFormat="1" ht="12.75" x14ac:dyDescent="0.2">
      <c r="B42" s="35" t="s">
        <v>7</v>
      </c>
      <c r="C42" s="36" t="s">
        <v>3</v>
      </c>
      <c r="D42" s="37" t="s">
        <v>3</v>
      </c>
      <c r="E42" s="36"/>
      <c r="F42" s="37" t="s">
        <v>3</v>
      </c>
      <c r="G42" s="39">
        <f>SUBTOTAL(9,G38:G41)</f>
        <v>0</v>
      </c>
      <c r="H42" s="230"/>
      <c r="I42" s="39">
        <f>SUBTOTAL(9,I38:I41)</f>
        <v>0</v>
      </c>
      <c r="J42" s="230"/>
      <c r="K42" s="36" t="s">
        <v>3</v>
      </c>
      <c r="L42" s="37" t="s">
        <v>3</v>
      </c>
      <c r="M42" s="36"/>
      <c r="N42" s="37" t="s">
        <v>3</v>
      </c>
      <c r="O42" s="39">
        <f>SUBTOTAL(9,O38:O41)</f>
        <v>0</v>
      </c>
      <c r="P42" s="230"/>
      <c r="Q42" s="231" t="e">
        <f>(O42-G42)/G42</f>
        <v>#DIV/0!</v>
      </c>
      <c r="R42" s="232"/>
    </row>
    <row r="43" spans="2:18" s="9" customFormat="1" ht="12.75" customHeight="1" x14ac:dyDescent="0.2">
      <c r="B43" s="418" t="s">
        <v>38</v>
      </c>
      <c r="C43" s="419"/>
      <c r="D43" s="419"/>
      <c r="E43" s="419"/>
      <c r="F43" s="419"/>
      <c r="G43" s="419"/>
      <c r="H43" s="419"/>
      <c r="I43" s="419"/>
      <c r="J43" s="419"/>
      <c r="K43" s="419"/>
      <c r="L43" s="419"/>
      <c r="M43" s="419"/>
      <c r="N43" s="419"/>
      <c r="O43" s="419"/>
      <c r="P43" s="419"/>
      <c r="Q43" s="419"/>
      <c r="R43" s="420"/>
    </row>
    <row r="44" spans="2:18" s="9" customFormat="1" ht="12.75" x14ac:dyDescent="0.2">
      <c r="B44" s="20"/>
      <c r="C44" s="21"/>
      <c r="D44" s="22"/>
      <c r="E44" s="30"/>
      <c r="F44" s="23"/>
      <c r="G44" s="233">
        <f>C44*D44*E44*F44</f>
        <v>0</v>
      </c>
      <c r="H44" s="227"/>
      <c r="I44" s="22"/>
      <c r="J44" s="227"/>
      <c r="K44" s="21"/>
      <c r="L44" s="22"/>
      <c r="M44" s="30"/>
      <c r="N44" s="23"/>
      <c r="O44" s="233">
        <f>K44*L44*M44*N44</f>
        <v>0</v>
      </c>
      <c r="P44" s="227"/>
      <c r="Q44" s="228" t="e">
        <f>(O44-G44)/G44</f>
        <v>#DIV/0!</v>
      </c>
      <c r="R44" s="229"/>
    </row>
    <row r="45" spans="2:18" s="9" customFormat="1" ht="12.75" x14ac:dyDescent="0.2">
      <c r="B45" s="20"/>
      <c r="C45" s="21"/>
      <c r="D45" s="22"/>
      <c r="E45" s="30"/>
      <c r="F45" s="23"/>
      <c r="G45" s="233">
        <f>C45*D45*E45*F45</f>
        <v>0</v>
      </c>
      <c r="H45" s="227"/>
      <c r="I45" s="22"/>
      <c r="J45" s="227"/>
      <c r="K45" s="21"/>
      <c r="L45" s="22"/>
      <c r="M45" s="30"/>
      <c r="N45" s="23"/>
      <c r="O45" s="233">
        <f>K45*L45*M45*N45</f>
        <v>0</v>
      </c>
      <c r="P45" s="227"/>
      <c r="Q45" s="228" t="e">
        <f>(O45-G45)/G45</f>
        <v>#DIV/0!</v>
      </c>
      <c r="R45" s="229"/>
    </row>
    <row r="46" spans="2:18" s="9" customFormat="1" ht="12.75" x14ac:dyDescent="0.2">
      <c r="B46" s="20"/>
      <c r="C46" s="21"/>
      <c r="D46" s="22"/>
      <c r="E46" s="30"/>
      <c r="F46" s="23"/>
      <c r="G46" s="233">
        <f>C46*D46*E46*F46</f>
        <v>0</v>
      </c>
      <c r="H46" s="227"/>
      <c r="I46" s="22"/>
      <c r="J46" s="227"/>
      <c r="K46" s="21"/>
      <c r="L46" s="22"/>
      <c r="M46" s="30"/>
      <c r="N46" s="23"/>
      <c r="O46" s="233">
        <f>K46*L46*M46*N46</f>
        <v>0</v>
      </c>
      <c r="P46" s="227"/>
      <c r="Q46" s="228" t="e">
        <f>(O46-G46)/G46</f>
        <v>#DIV/0!</v>
      </c>
      <c r="R46" s="229"/>
    </row>
    <row r="47" spans="2:18" s="9" customFormat="1" ht="12.75" x14ac:dyDescent="0.2">
      <c r="B47" s="20"/>
      <c r="C47" s="21"/>
      <c r="D47" s="22"/>
      <c r="E47" s="30"/>
      <c r="F47" s="23"/>
      <c r="G47" s="233">
        <f>C47*D47*E47*F47</f>
        <v>0</v>
      </c>
      <c r="H47" s="227"/>
      <c r="I47" s="22"/>
      <c r="J47" s="227"/>
      <c r="K47" s="21"/>
      <c r="L47" s="22"/>
      <c r="M47" s="30"/>
      <c r="N47" s="23"/>
      <c r="O47" s="233">
        <f>K47*L47*M47*N47</f>
        <v>0</v>
      </c>
      <c r="P47" s="227"/>
      <c r="Q47" s="228" t="e">
        <f>(O47-G47)/G47</f>
        <v>#DIV/0!</v>
      </c>
      <c r="R47" s="229"/>
    </row>
    <row r="48" spans="2:18" s="9" customFormat="1" ht="12.75" x14ac:dyDescent="0.2">
      <c r="B48" s="35" t="s">
        <v>11</v>
      </c>
      <c r="C48" s="36" t="s">
        <v>3</v>
      </c>
      <c r="D48" s="37" t="s">
        <v>3</v>
      </c>
      <c r="E48" s="36"/>
      <c r="F48" s="37" t="s">
        <v>3</v>
      </c>
      <c r="G48" s="39">
        <f>SUBTOTAL(9,G44:G47)</f>
        <v>0</v>
      </c>
      <c r="H48" s="230"/>
      <c r="I48" s="39">
        <f>SUBTOTAL(9,I44:I47)</f>
        <v>0</v>
      </c>
      <c r="J48" s="230"/>
      <c r="K48" s="36" t="s">
        <v>3</v>
      </c>
      <c r="L48" s="37" t="s">
        <v>3</v>
      </c>
      <c r="M48" s="36"/>
      <c r="N48" s="37" t="s">
        <v>3</v>
      </c>
      <c r="O48" s="39">
        <f>SUBTOTAL(9,O44:O47)</f>
        <v>0</v>
      </c>
      <c r="P48" s="230"/>
      <c r="Q48" s="231" t="e">
        <f>(O48-G48)/G48</f>
        <v>#DIV/0!</v>
      </c>
      <c r="R48" s="232"/>
    </row>
    <row r="49" spans="2:18" s="9" customFormat="1" ht="12.75" customHeight="1" x14ac:dyDescent="0.2">
      <c r="B49" s="418" t="s">
        <v>39</v>
      </c>
      <c r="C49" s="419"/>
      <c r="D49" s="419"/>
      <c r="E49" s="419"/>
      <c r="F49" s="419"/>
      <c r="G49" s="419"/>
      <c r="H49" s="419"/>
      <c r="I49" s="419"/>
      <c r="J49" s="419"/>
      <c r="K49" s="419"/>
      <c r="L49" s="419"/>
      <c r="M49" s="419"/>
      <c r="N49" s="419"/>
      <c r="O49" s="419"/>
      <c r="P49" s="419"/>
      <c r="Q49" s="419"/>
      <c r="R49" s="420"/>
    </row>
    <row r="50" spans="2:18" s="9" customFormat="1" ht="12.75" x14ac:dyDescent="0.2">
      <c r="B50" s="20"/>
      <c r="C50" s="21"/>
      <c r="D50" s="22"/>
      <c r="E50" s="30"/>
      <c r="F50" s="23"/>
      <c r="G50" s="233">
        <f>C50*D50*E50*F50</f>
        <v>0</v>
      </c>
      <c r="H50" s="227"/>
      <c r="I50" s="22"/>
      <c r="J50" s="227"/>
      <c r="K50" s="21"/>
      <c r="L50" s="22"/>
      <c r="M50" s="30"/>
      <c r="N50" s="23"/>
      <c r="O50" s="233">
        <f>K50*L50*M50*N50</f>
        <v>0</v>
      </c>
      <c r="P50" s="227"/>
      <c r="Q50" s="228" t="e">
        <f t="shared" ref="Q50:Q55" si="0">(O50-G50)/G50</f>
        <v>#DIV/0!</v>
      </c>
      <c r="R50" s="229"/>
    </row>
    <row r="51" spans="2:18" s="9" customFormat="1" ht="12.75" x14ac:dyDescent="0.2">
      <c r="B51" s="20"/>
      <c r="C51" s="21"/>
      <c r="D51" s="22"/>
      <c r="E51" s="30"/>
      <c r="F51" s="23"/>
      <c r="G51" s="233">
        <f>C51*D51*E51*F51</f>
        <v>0</v>
      </c>
      <c r="H51" s="227"/>
      <c r="I51" s="22"/>
      <c r="J51" s="227"/>
      <c r="K51" s="21"/>
      <c r="L51" s="22"/>
      <c r="M51" s="30"/>
      <c r="N51" s="23"/>
      <c r="O51" s="233">
        <f>K51*L51*M51*N51</f>
        <v>0</v>
      </c>
      <c r="P51" s="227"/>
      <c r="Q51" s="228" t="e">
        <f t="shared" si="0"/>
        <v>#DIV/0!</v>
      </c>
      <c r="R51" s="229"/>
    </row>
    <row r="52" spans="2:18" s="9" customFormat="1" ht="12.75" x14ac:dyDescent="0.2">
      <c r="B52" s="20"/>
      <c r="C52" s="21"/>
      <c r="D52" s="22"/>
      <c r="E52" s="30"/>
      <c r="F52" s="23"/>
      <c r="G52" s="233">
        <f>C52*D52*E52*F52</f>
        <v>0</v>
      </c>
      <c r="H52" s="227"/>
      <c r="I52" s="22"/>
      <c r="J52" s="227"/>
      <c r="K52" s="21"/>
      <c r="L52" s="22"/>
      <c r="M52" s="30"/>
      <c r="N52" s="23"/>
      <c r="O52" s="233">
        <f>K52*L52*M52*N52</f>
        <v>0</v>
      </c>
      <c r="P52" s="227"/>
      <c r="Q52" s="228" t="e">
        <f t="shared" si="0"/>
        <v>#DIV/0!</v>
      </c>
      <c r="R52" s="229"/>
    </row>
    <row r="53" spans="2:18" s="9" customFormat="1" ht="12.75" x14ac:dyDescent="0.2">
      <c r="B53" s="20"/>
      <c r="C53" s="21"/>
      <c r="D53" s="22"/>
      <c r="E53" s="30"/>
      <c r="F53" s="23"/>
      <c r="G53" s="233">
        <f>C53*D53*E53*F53</f>
        <v>0</v>
      </c>
      <c r="H53" s="227"/>
      <c r="I53" s="22"/>
      <c r="J53" s="227"/>
      <c r="K53" s="21"/>
      <c r="L53" s="22"/>
      <c r="M53" s="30"/>
      <c r="N53" s="23"/>
      <c r="O53" s="233">
        <f>K53*L53*M53*N53</f>
        <v>0</v>
      </c>
      <c r="P53" s="227"/>
      <c r="Q53" s="228" t="e">
        <f t="shared" si="0"/>
        <v>#DIV/0!</v>
      </c>
      <c r="R53" s="229"/>
    </row>
    <row r="54" spans="2:18" s="9" customFormat="1" ht="12.75" x14ac:dyDescent="0.2">
      <c r="B54" s="35" t="s">
        <v>12</v>
      </c>
      <c r="C54" s="36" t="s">
        <v>3</v>
      </c>
      <c r="D54" s="37" t="s">
        <v>3</v>
      </c>
      <c r="E54" s="36"/>
      <c r="F54" s="37" t="s">
        <v>3</v>
      </c>
      <c r="G54" s="39">
        <f>SUBTOTAL(9,G50:G53)</f>
        <v>0</v>
      </c>
      <c r="H54" s="230"/>
      <c r="I54" s="39">
        <f>SUBTOTAL(9,I50:I53)</f>
        <v>0</v>
      </c>
      <c r="J54" s="230"/>
      <c r="K54" s="36" t="s">
        <v>3</v>
      </c>
      <c r="L54" s="37" t="s">
        <v>3</v>
      </c>
      <c r="M54" s="36"/>
      <c r="N54" s="37" t="s">
        <v>3</v>
      </c>
      <c r="O54" s="39">
        <f>SUBTOTAL(9,O50:O53)</f>
        <v>0</v>
      </c>
      <c r="P54" s="230"/>
      <c r="Q54" s="231" t="e">
        <f t="shared" si="0"/>
        <v>#DIV/0!</v>
      </c>
      <c r="R54" s="232"/>
    </row>
    <row r="55" spans="2:18" s="9" customFormat="1" ht="12.75" x14ac:dyDescent="0.2">
      <c r="B55" s="234" t="s">
        <v>13</v>
      </c>
      <c r="C55" s="421"/>
      <c r="D55" s="422"/>
      <c r="E55" s="235"/>
      <c r="F55" s="236"/>
      <c r="G55" s="237">
        <f>G18+G24+G30+G36+G42+G48+G54</f>
        <v>62400</v>
      </c>
      <c r="H55" s="238"/>
      <c r="I55" s="237">
        <f>I18+I24+I30+I36+I42+I48+I54</f>
        <v>30000</v>
      </c>
      <c r="J55" s="238"/>
      <c r="K55" s="421"/>
      <c r="L55" s="422"/>
      <c r="M55" s="235"/>
      <c r="N55" s="236"/>
      <c r="O55" s="237">
        <f>O18+O24+O30+O36+O42+O48+O54</f>
        <v>69220</v>
      </c>
      <c r="P55" s="238"/>
      <c r="Q55" s="239">
        <f t="shared" si="0"/>
        <v>0.1092948717948718</v>
      </c>
      <c r="R55" s="232"/>
    </row>
    <row r="56" spans="2:18" s="9" customFormat="1" ht="12.75" x14ac:dyDescent="0.2">
      <c r="B56" s="415" t="s">
        <v>40</v>
      </c>
      <c r="C56" s="416"/>
      <c r="D56" s="417"/>
      <c r="E56" s="240"/>
      <c r="F56" s="241"/>
      <c r="G56" s="242">
        <v>7.0000000000000007E-2</v>
      </c>
      <c r="H56" s="243"/>
      <c r="I56" s="242">
        <v>7.0000000000000007E-2</v>
      </c>
      <c r="J56" s="243"/>
      <c r="K56" s="244"/>
      <c r="L56" s="245"/>
      <c r="M56" s="246"/>
      <c r="N56" s="247"/>
      <c r="O56" s="242">
        <v>7.0000000000000007E-2</v>
      </c>
      <c r="P56" s="243"/>
      <c r="Q56" s="248">
        <v>7.0000000000000007E-2</v>
      </c>
      <c r="R56" s="249"/>
    </row>
    <row r="57" spans="2:18" s="9" customFormat="1" ht="12.75" x14ac:dyDescent="0.2">
      <c r="B57" s="234" t="s">
        <v>14</v>
      </c>
      <c r="C57" s="250"/>
      <c r="D57" s="250"/>
      <c r="E57" s="251"/>
      <c r="F57" s="252"/>
      <c r="G57" s="237">
        <f>G55*G56</f>
        <v>4368</v>
      </c>
      <c r="H57" s="253"/>
      <c r="I57" s="237">
        <f>I55*I56</f>
        <v>2100</v>
      </c>
      <c r="J57" s="253"/>
      <c r="K57" s="250"/>
      <c r="L57" s="250"/>
      <c r="M57" s="251"/>
      <c r="N57" s="252"/>
      <c r="O57" s="237">
        <f>O55*O56</f>
        <v>4845.4000000000005</v>
      </c>
      <c r="P57" s="253"/>
      <c r="Q57" s="239">
        <f>(O57-G57)/G57</f>
        <v>0.10929487179487192</v>
      </c>
      <c r="R57" s="232"/>
    </row>
    <row r="58" spans="2:18" s="9" customFormat="1" ht="13.5" thickBot="1" x14ac:dyDescent="0.25">
      <c r="B58" s="254" t="s">
        <v>105</v>
      </c>
      <c r="C58" s="255"/>
      <c r="D58" s="255"/>
      <c r="E58" s="256"/>
      <c r="F58" s="257"/>
      <c r="G58" s="258">
        <f>G55+G57</f>
        <v>66768</v>
      </c>
      <c r="H58" s="259"/>
      <c r="I58" s="258">
        <f>I55+I57</f>
        <v>32100</v>
      </c>
      <c r="J58" s="259"/>
      <c r="K58" s="255"/>
      <c r="L58" s="255"/>
      <c r="M58" s="256"/>
      <c r="N58" s="257"/>
      <c r="O58" s="258">
        <f>O55+O57</f>
        <v>74065.399999999994</v>
      </c>
      <c r="P58" s="259"/>
      <c r="Q58" s="239">
        <f>(O58-G58)/G58</f>
        <v>0.10929487179487171</v>
      </c>
      <c r="R58" s="260"/>
    </row>
    <row r="59" spans="2:18" x14ac:dyDescent="0.2">
      <c r="B59" s="4"/>
      <c r="C59" s="4"/>
      <c r="D59" s="4"/>
      <c r="E59" s="31"/>
      <c r="F59" s="13"/>
      <c r="G59" s="5"/>
      <c r="H59" s="261"/>
      <c r="I59" s="4"/>
      <c r="J59" s="261"/>
      <c r="K59" s="4"/>
      <c r="L59" s="4"/>
      <c r="M59" s="31"/>
      <c r="N59" s="13"/>
      <c r="O59" s="5"/>
      <c r="P59" s="261"/>
      <c r="Q59" s="4"/>
      <c r="R59" s="27"/>
    </row>
  </sheetData>
  <sheetProtection formatCells="0" formatColumns="0" formatRows="0" insertRows="0" deleteRows="0"/>
  <protectedRanges>
    <protectedRange sqref="E26:E29 E32:E35 E38:E41 E44:E47 E50:E53 G20:H23 G26:H29 G32:H35 G38:H41 G44:H47 G50:H53 M26:M29 M32:M35 M38:M41 M44:M47 M50:M53 J20:J23 J26:J29 J32:J35 J38:J41 J44:J47 J50:J53 B14:R17 O20:R23 O26:R29 O32:R35 O38:R41 O44:R47 O50:R53 E20:E23 M20:M23" name="Range1"/>
    <protectedRange sqref="B20:D23 F20:F23 K20:L23 I20:I23 N20:N23" name="Range2"/>
    <protectedRange sqref="B26:D29 F26:F29 K26:L29 I26:I29 N26:N29" name="Range3"/>
    <protectedRange sqref="B32:D35 F32:F35 K32:L35 I32:I35 N32:N35" name="Range4"/>
    <protectedRange sqref="B50:D53 B44:D47 B38:D41 F38:F41 F44:F47 F50:F53 K50:L53 K44:L47 K38:L41 I50:I53 I44:I47 I38:I41 N38:N41 N44:N47 N50:N53" name="Range5"/>
    <protectedRange sqref="G56:J56 O56:Q56" name="Range6"/>
    <protectedRange sqref="C5:E8 E4 K3:M3 K5:M8 C3:E3 M4" name="Range7_1"/>
  </protectedRanges>
  <mergeCells count="22">
    <mergeCell ref="B10:R10"/>
    <mergeCell ref="B13:G13"/>
    <mergeCell ref="B19:G19"/>
    <mergeCell ref="C3:E3"/>
    <mergeCell ref="K3:M3"/>
    <mergeCell ref="C4:E4"/>
    <mergeCell ref="K4:M4"/>
    <mergeCell ref="C5:E5"/>
    <mergeCell ref="K5:M5"/>
    <mergeCell ref="C6:E6"/>
    <mergeCell ref="K6:M6"/>
    <mergeCell ref="C7:E7"/>
    <mergeCell ref="K7:M7"/>
    <mergeCell ref="B9:R9"/>
    <mergeCell ref="B25:G25"/>
    <mergeCell ref="B56:D56"/>
    <mergeCell ref="B31:R31"/>
    <mergeCell ref="B37:R37"/>
    <mergeCell ref="B43:R43"/>
    <mergeCell ref="B49:R49"/>
    <mergeCell ref="C55:D55"/>
    <mergeCell ref="K55:L55"/>
  </mergeCells>
  <pageMargins left="0.75" right="0.75" top="0.62" bottom="0.3" header="0.22" footer="0.17"/>
  <pageSetup scale="5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3D0CC080147747BCA7BE2100E4D760" ma:contentTypeVersion="2" ma:contentTypeDescription="Create a new document." ma:contentTypeScope="" ma:versionID="6417ec0cd8188ed04bb144c82e3e1454">
  <xsd:schema xmlns:xsd="http://www.w3.org/2001/XMLSchema" xmlns:xs="http://www.w3.org/2001/XMLSchema" xmlns:p="http://schemas.microsoft.com/office/2006/metadata/properties" xmlns:ns2="cf078e9c-f2c0-4512-84be-595eff771c2f" xmlns:ns3="2736338d-a5de-4faf-a6d7-f2eca3bc2627" targetNamespace="http://schemas.microsoft.com/office/2006/metadata/properties" ma:root="true" ma:fieldsID="fce3edd9e65472689560dcde48b615ba" ns2:_="" ns3:_="">
    <xsd:import namespace="cf078e9c-f2c0-4512-84be-595eff771c2f"/>
    <xsd:import namespace="2736338d-a5de-4faf-a6d7-f2eca3bc2627"/>
    <xsd:element name="properties">
      <xsd:complexType>
        <xsd:sequence>
          <xsd:element name="documentManagement">
            <xsd:complexType>
              <xsd:all>
                <xsd:element ref="ns2:_dlc_DocId" minOccurs="0"/>
                <xsd:element ref="ns2:_dlc_DocIdUrl" minOccurs="0"/>
                <xsd:element ref="ns2:_dlc_DocIdPersistId" minOccurs="0"/>
                <xsd:element ref="ns2:Document_x0020_Type" minOccurs="0"/>
                <xsd:element ref="ns3: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078e9c-f2c0-4512-84be-595eff771c2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Type" ma:index="11" nillable="true" ma:displayName="Document Type" ma:format="Dropdown" ma:internalName="Document_x0020_Type">
      <xsd:simpleType>
        <xsd:restriction base="dms:Choice">
          <xsd:enumeration value="Budget"/>
          <xsd:enumeration value="CAP"/>
          <xsd:enumeration value="CHAP or other non-CAP"/>
          <xsd:enumeration value="CAP-MYR"/>
          <xsd:enumeration value="Financial Contributions"/>
          <xsd:enumeration value="Flash Appeal"/>
          <xsd:enumeration value="Meeting Minutes"/>
          <xsd:enumeration value="Reports"/>
        </xsd:restriction>
      </xsd:simpleType>
    </xsd:element>
  </xsd:schema>
  <xsd:schema xmlns:xsd="http://www.w3.org/2001/XMLSchema" xmlns:xs="http://www.w3.org/2001/XMLSchema" xmlns:dms="http://schemas.microsoft.com/office/2006/documentManagement/types" xmlns:pc="http://schemas.microsoft.com/office/infopath/2007/PartnerControls" targetNamespace="2736338d-a5de-4faf-a6d7-f2eca3bc2627" elementFormDefault="qualified">
    <xsd:import namespace="http://schemas.microsoft.com/office/2006/documentManagement/types"/>
    <xsd:import namespace="http://schemas.microsoft.com/office/infopath/2007/PartnerControls"/>
    <xsd:element name="Year" ma:index="12" nillable="true" ma:displayName="Year" ma:default="2013" ma:format="Dropdown" ma:internalName="Year">
      <xsd:simpleType>
        <xsd:restriction base="dms:Choice">
          <xsd:enumeration value="2013"/>
          <xsd:enumeration value="2012"/>
          <xsd:enumeration value="2011"/>
          <xsd:enumeration value="2010"/>
          <xsd:enumeration value="2009"/>
          <xsd:enumeration value="2008"/>
          <xsd:enumeration value="2007"/>
          <xsd:enumeration value="2006"/>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cf078e9c-f2c0-4512-84be-595eff771c2f">Budget</Document_x0020_Type>
    <Year xmlns="2736338d-a5de-4faf-a6d7-f2eca3bc2627">2011</Year>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0CFF576-4DF3-42E1-89D2-29F0403636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078e9c-f2c0-4512-84be-595eff771c2f"/>
    <ds:schemaRef ds:uri="2736338d-a5de-4faf-a6d7-f2eca3bc26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84A075-807C-46C9-8734-198B837773EE}">
  <ds:schemaRefs>
    <ds:schemaRef ds:uri="http://schemas.microsoft.com/sharepoint/v3/contenttype/forms"/>
  </ds:schemaRefs>
</ds:datastoreItem>
</file>

<file path=customXml/itemProps3.xml><?xml version="1.0" encoding="utf-8"?>
<ds:datastoreItem xmlns:ds="http://schemas.openxmlformats.org/officeDocument/2006/customXml" ds:itemID="{7D3E6A34-BD51-4D0F-B7FE-4B02B6FBC800}">
  <ds:schemaRefs>
    <ds:schemaRef ds:uri="cf078e9c-f2c0-4512-84be-595eff771c2f"/>
    <ds:schemaRef ds:uri="http://schemas.microsoft.com/office/2006/documentManagement/types"/>
    <ds:schemaRef ds:uri="http://purl.org/dc/terms/"/>
    <ds:schemaRef ds:uri="2736338d-a5de-4faf-a6d7-f2eca3bc2627"/>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s>
</ds:datastoreItem>
</file>

<file path=customXml/itemProps4.xml><?xml version="1.0" encoding="utf-8"?>
<ds:datastoreItem xmlns:ds="http://schemas.openxmlformats.org/officeDocument/2006/customXml" ds:itemID="{8AE60BFA-0417-4596-B649-1354E32A6545}">
  <ds:schemaRefs>
    <ds:schemaRef ds:uri="http://schemas.microsoft.com/sharepoint/events"/>
  </ds:schemaRefs>
</ds:datastoreItem>
</file>

<file path=customXml/itemProps5.xml><?xml version="1.0" encoding="utf-8"?>
<ds:datastoreItem xmlns:ds="http://schemas.openxmlformats.org/officeDocument/2006/customXml" ds:itemID="{C0C3FAEB-BAF8-46D9-B72C-C92A7AEE0A9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Cover</vt:lpstr>
      <vt:lpstr>Budget Tool</vt:lpstr>
      <vt:lpstr>Budget Narrative</vt:lpstr>
      <vt:lpstr>1st Instalment Report</vt:lpstr>
      <vt:lpstr>Fixed date report</vt:lpstr>
      <vt:lpstr>2nd Instalment Report</vt:lpstr>
      <vt:lpstr>3rd Instalment Report</vt:lpstr>
      <vt:lpstr>Final Report</vt:lpstr>
      <vt:lpstr>Budget Tool for Amendments</vt:lpstr>
      <vt:lpstr>Dropdown</vt:lpstr>
      <vt:lpstr>'1st Instalment Report'!Print_Area</vt:lpstr>
      <vt:lpstr>'Budget Narrative'!Print_Area</vt:lpstr>
      <vt:lpstr>'Budget Tool'!Print_Area</vt:lpstr>
      <vt:lpstr>'Budget Tool for Amendments'!Print_Area</vt:lpstr>
      <vt:lpstr>Cover!Print_Area</vt:lpstr>
      <vt:lpstr>'Fixed date report'!Print_Area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CERF_Budget_Tool_January_2013</dc:title>
  <dc:creator>United Nations</dc:creator>
  <cp:lastModifiedBy>Meron Berhane</cp:lastModifiedBy>
  <cp:lastPrinted>2014-11-10T20:35:15Z</cp:lastPrinted>
  <dcterms:created xsi:type="dcterms:W3CDTF">2011-01-18T20:21:26Z</dcterms:created>
  <dcterms:modified xsi:type="dcterms:W3CDTF">2014-12-10T22:20:28Z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 Centre">
    <vt:lpwstr/>
  </property>
  <property fmtid="{D5CDD505-2E9C-101B-9397-08002B2CF9AE}" pid="3" name="ContentType">
    <vt:lpwstr>Document</vt:lpwstr>
  </property>
  <property fmtid="{D5CDD505-2E9C-101B-9397-08002B2CF9AE}" pid="4" name="About Us">
    <vt:lpwstr/>
  </property>
  <property fmtid="{D5CDD505-2E9C-101B-9397-08002B2CF9AE}" pid="5" name="What We Do">
    <vt:lpwstr>5;#Humanitarian Financing</vt:lpwstr>
  </property>
  <property fmtid="{D5CDD505-2E9C-101B-9397-08002B2CF9AE}" pid="6" name="Coordination">
    <vt:lpwstr/>
  </property>
  <property fmtid="{D5CDD505-2E9C-101B-9397-08002B2CF9AE}" pid="7" name="Policy">
    <vt:lpwstr/>
  </property>
  <property fmtid="{D5CDD505-2E9C-101B-9397-08002B2CF9AE}" pid="8" name="Country Office">
    <vt:lpwstr/>
  </property>
  <property fmtid="{D5CDD505-2E9C-101B-9397-08002B2CF9AE}" pid="9" name="PublishingExpirationDate">
    <vt:lpwstr/>
  </property>
  <property fmtid="{D5CDD505-2E9C-101B-9397-08002B2CF9AE}" pid="10" name="PublishingStartDate">
    <vt:lpwstr/>
  </property>
  <property fmtid="{D5CDD505-2E9C-101B-9397-08002B2CF9AE}" pid="11" name="_dlc_DocId">
    <vt:lpwstr>OCHA-8-424</vt:lpwstr>
  </property>
  <property fmtid="{D5CDD505-2E9C-101B-9397-08002B2CF9AE}" pid="12" name="_dlc_DocIdItemGuid">
    <vt:lpwstr>c3c336aa-ee75-4352-bc94-5832ce95f898</vt:lpwstr>
  </property>
  <property fmtid="{D5CDD505-2E9C-101B-9397-08002B2CF9AE}" pid="13" name="_dlc_DocIdUrl">
    <vt:lpwstr>https://docs.unocha.org/sites/dms/_layouts/DocIdRedir.aspx?ID=OCHA-8-424, OCHA-8-424</vt:lpwstr>
  </property>
</Properties>
</file>